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95" yWindow="4665" windowWidth="19440" windowHeight="10245" tabRatio="764" activeTab="4"/>
  </bookViews>
  <sheets>
    <sheet name="別紙１見積書" sheetId="1" r:id="rId1"/>
    <sheet name="別紙２見積書内訳" sheetId="2" r:id="rId2"/>
    <sheet name="別紙２見積書内訳記載例" sheetId="3" r:id="rId3"/>
    <sheet name="別紙３総費用年度別内訳表" sheetId="4" r:id="rId4"/>
    <sheet name="別紙４オプション及びカスタマイズ費用内訳" sheetId="5" r:id="rId5"/>
  </sheets>
  <definedNames>
    <definedName name="_xlnm.Print_Area" localSheetId="0">'別紙１見積書'!$A$1:$Y$44</definedName>
    <definedName name="_xlnm.Print_Area" localSheetId="1">'別紙２見積書内訳'!$A$1:$J$57</definedName>
    <definedName name="_xlnm.Print_Area" localSheetId="2">'別紙２見積書内訳記載例'!$A$1:$J$57</definedName>
    <definedName name="_xlnm.Print_Area" localSheetId="3">'別紙３総費用年度別内訳表'!$A$1:$L$40</definedName>
    <definedName name="_xlnm.Print_Area" localSheetId="4">'別紙４オプション及びカスタマイズ費用内訳'!$A$1:$O$34</definedName>
  </definedNames>
  <calcPr fullCalcOnLoad="1"/>
</workbook>
</file>

<file path=xl/sharedStrings.xml><?xml version="1.0" encoding="utf-8"?>
<sst xmlns="http://schemas.openxmlformats.org/spreadsheetml/2006/main" count="294" uniqueCount="173">
  <si>
    <t>項目</t>
  </si>
  <si>
    <t>計</t>
  </si>
  <si>
    <t>備考</t>
  </si>
  <si>
    <t>小計</t>
  </si>
  <si>
    <t>合計</t>
  </si>
  <si>
    <t>小計（税込み）</t>
  </si>
  <si>
    <t>合計（税込み）</t>
  </si>
  <si>
    <t>ソフトウェア製品費用</t>
  </si>
  <si>
    <t>ソフトウェア製品保守費</t>
  </si>
  <si>
    <t>データセンター賃借料</t>
  </si>
  <si>
    <t>年度展開</t>
  </si>
  <si>
    <t>設計開発費用</t>
  </si>
  <si>
    <t>物品調達費用</t>
  </si>
  <si>
    <t>プロジェクト管理</t>
  </si>
  <si>
    <t>データ移行費用</t>
  </si>
  <si>
    <t>職員研修</t>
  </si>
  <si>
    <t>開発環境</t>
  </si>
  <si>
    <t>H/W費用</t>
  </si>
  <si>
    <t>運用委託費用</t>
  </si>
  <si>
    <t>保守委託費用</t>
  </si>
  <si>
    <t>基盤設計開発・運用設計</t>
  </si>
  <si>
    <t>業務アプリ設計開発</t>
  </si>
  <si>
    <t>-</t>
  </si>
  <si>
    <t>　　パッケージ費用</t>
  </si>
  <si>
    <t>-</t>
  </si>
  <si>
    <t>費用</t>
  </si>
  <si>
    <t xml:space="preserve">　　カスタマイズ費用 </t>
  </si>
  <si>
    <t>単価</t>
  </si>
  <si>
    <t>（単位：円）</t>
  </si>
  <si>
    <t>ライセンス</t>
  </si>
  <si>
    <t>システムエンジニア１(SE1)</t>
  </si>
  <si>
    <t>システムエンジニア２(SE2)</t>
  </si>
  <si>
    <t>プロジェクトマネージャ(PM)</t>
  </si>
  <si>
    <t>１テーブルあたり２人日必要と想定。ただし、５万件以上のテーブルについては、５万件ごとに２人日を追加</t>
  </si>
  <si>
    <t>プログラマ(PG)</t>
  </si>
  <si>
    <t>PC３台、開発ソフト等</t>
  </si>
  <si>
    <t>-</t>
  </si>
  <si>
    <t xml:space="preserve">弊社パッケージEXZ  </t>
  </si>
  <si>
    <t xml:space="preserve">弊社パッケージEXZ  オプションA </t>
  </si>
  <si>
    <t>適用</t>
  </si>
  <si>
    <t>数量(単位）</t>
  </si>
  <si>
    <t>台</t>
  </si>
  <si>
    <t>○○製UPS  U-1500</t>
  </si>
  <si>
    <t>1500VA</t>
  </si>
  <si>
    <t>○○製ノートＰＣ　N-100</t>
  </si>
  <si>
    <t>Core2Duo 1.66GHz、メモリ1GB、HDD80GB</t>
  </si>
  <si>
    <t>○○製ラベルプリンタ　R-100</t>
  </si>
  <si>
    <t>○○製レーザプリンタ　L-100</t>
  </si>
  <si>
    <t>ハード構成、ソフト構成、運用監視設計等。ソフトウェア製品のインストール作業を含む</t>
  </si>
  <si>
    <t>H/W費用の5%を想定</t>
  </si>
  <si>
    <t>processor</t>
  </si>
  <si>
    <t>Oracle 10g DB Standard Edition One</t>
  </si>
  <si>
    <t>○○製ラック</t>
  </si>
  <si>
    <t>PowerChute Business Edition Basic 7.0</t>
  </si>
  <si>
    <t>デュアルコアXeon 2.0GHz、メモリ4GB、HDD290GB(RAID-5)、AIT2搭載、WindowsServer2003</t>
  </si>
  <si>
    <t>BrightStore ARCServe Backup r11.5 for Oracle</t>
  </si>
  <si>
    <t>BrightStore ARCServe Backup r11.5 for Windows</t>
  </si>
  <si>
    <t>ServerProtect V5</t>
  </si>
  <si>
    <t>Microsoft WindowsServer2003　5CAL</t>
  </si>
  <si>
    <t>ライセンス</t>
  </si>
  <si>
    <t>セット</t>
  </si>
  <si>
    <t>○○製サーバIA-200</t>
  </si>
  <si>
    <t>20Uサイズ</t>
  </si>
  <si>
    <t>○○製　システム監視ツール　K-100</t>
  </si>
  <si>
    <t>　　付帯作業等</t>
  </si>
  <si>
    <t>設計開発</t>
  </si>
  <si>
    <t>単位：円</t>
  </si>
  <si>
    <t>機器搬入・設置設定費用</t>
  </si>
  <si>
    <t>運用管理</t>
  </si>
  <si>
    <t>運用管理作業</t>
  </si>
  <si>
    <t>（年額）</t>
  </si>
  <si>
    <t>運用保守業務内容より、月あたり7人日の作業と想定。</t>
  </si>
  <si>
    <t>保守費年額</t>
  </si>
  <si>
    <t>-</t>
  </si>
  <si>
    <t>（買取価格）</t>
  </si>
  <si>
    <t>システムエンジニア２(SE2)</t>
  </si>
  <si>
    <t>　　パッケージ費用</t>
  </si>
  <si>
    <t>ヘルプデスク</t>
  </si>
  <si>
    <t>カスタマイズは１機能あたり、SE1:0.1人月、SE2：0.2人月、PG：0.2人月必要</t>
  </si>
  <si>
    <t>追加開発は１機能あたり、SE1:0.1人月、SE2:0.4人月、PG：0.4人月必要</t>
  </si>
  <si>
    <t>研修シナリオ設計,テキスト作成,環境構築・ﾃﾞｰﾀｾｯﾄｱｯﾌﾟで1人月を想定。講師7日間を想定</t>
  </si>
  <si>
    <t>人月</t>
  </si>
  <si>
    <t>根拠／説明等</t>
  </si>
  <si>
    <t>全工数の10%(人月)を想定</t>
  </si>
  <si>
    <t>H27年度</t>
  </si>
  <si>
    <t>基本パッケージ。端末台数分のライセンスが必要</t>
  </si>
  <si>
    <t>○○に関する機能は、オプションAが必要</t>
  </si>
  <si>
    <t>データ抽出費用</t>
  </si>
  <si>
    <t>機器の撤去及データ破壊費用</t>
  </si>
  <si>
    <t>プログラム作成、テストデータ１回、本番データ1回抽出。</t>
  </si>
  <si>
    <t>契約満了時費用</t>
  </si>
  <si>
    <t>機器の撤去及びデータ破壊費用</t>
  </si>
  <si>
    <t>○○機能と××機能はカスタマイズ対応、△△機能は基本パッケージの運用で対応可能と想定</t>
  </si>
  <si>
    <t>データセンター賃借料</t>
  </si>
  <si>
    <t>ヘルプデスク</t>
  </si>
  <si>
    <t>図書館総合情報システムの更新にかかる基本方針</t>
  </si>
  <si>
    <t>一目でわかるデザイン</t>
  </si>
  <si>
    <t>わかりやすい情報の配置</t>
  </si>
  <si>
    <t>わかりやすい利用案内</t>
  </si>
  <si>
    <t>わかりやすく待たされない検索</t>
  </si>
  <si>
    <t>　　パッケージ費用</t>
  </si>
  <si>
    <t>-</t>
  </si>
  <si>
    <t>-</t>
  </si>
  <si>
    <t>（買取価格）</t>
  </si>
  <si>
    <t>-</t>
  </si>
  <si>
    <t>気が利く検索</t>
  </si>
  <si>
    <t>計（税込み）</t>
  </si>
  <si>
    <t>計</t>
  </si>
  <si>
    <t>三重県立図書館システム更新にかかる基本方針</t>
  </si>
  <si>
    <t>実現方法</t>
  </si>
  <si>
    <t>カスタマイズの際の工数（人月表記）</t>
  </si>
  <si>
    <t>（単位：円）</t>
  </si>
  <si>
    <t>１　全てのＷｅｂページをわかりやすく、使いやすくします</t>
  </si>
  <si>
    <t>プログラマ</t>
  </si>
  <si>
    <t>システム
エンジニア2</t>
  </si>
  <si>
    <t>システム
エンジニア1</t>
  </si>
  <si>
    <t>プロジェクト
マネージャ</t>
  </si>
  <si>
    <t>提案書
該当
ページ</t>
  </si>
  <si>
    <t>その他</t>
  </si>
  <si>
    <t>H28年度</t>
  </si>
  <si>
    <t>H29年度</t>
  </si>
  <si>
    <t>H30年度</t>
  </si>
  <si>
    <t>H31年度</t>
  </si>
  <si>
    <t>H32年度</t>
  </si>
  <si>
    <t>パッケージ保守費用</t>
  </si>
  <si>
    <t>H/W保守費</t>
  </si>
  <si>
    <t>H/W保守費</t>
  </si>
  <si>
    <t>パッケージ保守費用</t>
  </si>
  <si>
    <t>項番16から22までの保守費年額の計。　本番稼働時から発生します。</t>
  </si>
  <si>
    <t>項番23から29までの保守費年額の計。　本番稼働時から発生します。</t>
  </si>
  <si>
    <t>項番2から12までの保守費年額の計。　本番稼働時から発生します。</t>
  </si>
  <si>
    <t>パッケージ保守費</t>
  </si>
  <si>
    <t>H/W保守費</t>
  </si>
  <si>
    <t>件名</t>
  </si>
  <si>
    <t>見積事業者名</t>
  </si>
  <si>
    <t>運用保守期間</t>
  </si>
  <si>
    <t>項目</t>
  </si>
  <si>
    <t>金額</t>
  </si>
  <si>
    <t>備考</t>
  </si>
  <si>
    <t>計（税抜き）</t>
  </si>
  <si>
    <t>計（税込み）</t>
  </si>
  <si>
    <t>1</t>
  </si>
  <si>
    <t>2</t>
  </si>
  <si>
    <t>見積事業者住所</t>
  </si>
  <si>
    <t>3 作成者所属部署・
　 役職・氏名</t>
  </si>
  <si>
    <t>4</t>
  </si>
  <si>
    <t>三重県立図書館 総合情報システム再構築　委託</t>
  </si>
  <si>
    <t>別紙２　三重県立図書館 総合情報システム再構築　見積書内訳</t>
  </si>
  <si>
    <t>別紙３　三重県立図書館 総合情報システム再構築　総費用年度別内訳表</t>
  </si>
  <si>
    <t>別紙４　三重県立図書館 総合情報システム再構築　オプション及びカスタマイズ費用内訳</t>
  </si>
  <si>
    <t>契約締結から運用開始まで想定される期間（※１）</t>
  </si>
  <si>
    <t>※1：契約締結から、機器調達／システム設計開発／各種テスト／データ移行／試行運用を経て本番運用を開始するまでの期間</t>
  </si>
  <si>
    <t>ヶ月</t>
  </si>
  <si>
    <t>設計開発</t>
  </si>
  <si>
    <t>物品調達</t>
  </si>
  <si>
    <t>運用委託</t>
  </si>
  <si>
    <t>保守委託</t>
  </si>
  <si>
    <t>契約満了時作業</t>
  </si>
  <si>
    <t>別紙１　三重県立図書館 総合情報システム再構築　見積書</t>
  </si>
  <si>
    <t>基本情報</t>
  </si>
  <si>
    <t>履行期間</t>
  </si>
  <si>
    <t>見積額</t>
  </si>
  <si>
    <t>見積前提</t>
  </si>
  <si>
    <t>ヘルプデスク</t>
  </si>
  <si>
    <t>導入費
（税抜）</t>
  </si>
  <si>
    <t>提案内容</t>
  </si>
  <si>
    <t>保守費
（年額・税抜）</t>
  </si>
  <si>
    <t>別紙２　三重県立図書館 総合情報システム再構築　見積書内訳</t>
  </si>
  <si>
    <t>２　資料を検索しやすく、かつ資料を利用しやすくします</t>
  </si>
  <si>
    <t>３　県内図書館職員、県庁、県内自治体との連携を深めます</t>
  </si>
  <si>
    <t>ハーベスティングによる県内総合目録の再構築</t>
  </si>
  <si>
    <t>県内、県庁自治体との連携強化</t>
  </si>
  <si>
    <t>令和　　年　月から令和　　年　月までの　　ヶ月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</si>
</sst>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E+00"/>
    <numFmt numFmtId="185" formatCode="0_ "/>
    <numFmt numFmtId="186" formatCode="#,##0_ "/>
    <numFmt numFmtId="187" formatCode="#,##0_);[Red]\(#,##0\)"/>
    <numFmt numFmtId="188" formatCode="#,##0.0_);[Red]\(#,##0.0\)"/>
    <numFmt numFmtId="189" formatCode="#,##0.00_);[Red]\(#,##0.00\)"/>
    <numFmt numFmtId="190" formatCode="0.0"/>
    <numFmt numFmtId="191" formatCode="#,##0.0_ "/>
    <numFmt numFmtId="192" formatCode="0.0_ "/>
    <numFmt numFmtId="193" formatCode="0.00_ "/>
    <numFmt numFmtId="194" formatCode="0.0%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#,##0.0"/>
    <numFmt numFmtId="201" formatCode="#,###\ "/>
    <numFmt numFmtId="202" formatCode="#,###"/>
    <numFmt numFmtId="203" formatCode="0.0_);[Red]\(0.0\)"/>
    <numFmt numFmtId="204" formatCode="#,###.#"/>
    <numFmt numFmtId="205" formatCode="#,##0.0;[Red]\-#,##0.0"/>
    <numFmt numFmtId="206" formatCode="#,##0.000;[Red]\-#,##0.000"/>
    <numFmt numFmtId="207" formatCode="&quot;¥&quot;#,##0.0;&quot;¥&quot;\-#,##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×&quot;#0&quot;＝&quot;"/>
    <numFmt numFmtId="213" formatCode="0.000%"/>
    <numFmt numFmtId="214" formatCode="0.0000%"/>
    <numFmt numFmtId="215" formatCode="0.00000%"/>
    <numFmt numFmtId="216" formatCode="#,##0.0000;[Red]\-#,##0.0000"/>
    <numFmt numFmtId="217" formatCode="#,##0.00000;[Red]\-#,##0.00000"/>
    <numFmt numFmtId="218" formatCode="#,##0.000000;[Red]\-#,##0.000000"/>
    <numFmt numFmtId="219" formatCode="&quot;×&quot;#0"/>
    <numFmt numFmtId="220" formatCode="&quot;×&quot;#0.0"/>
    <numFmt numFmtId="221" formatCode="&quot;×&quot;#0.00"/>
    <numFmt numFmtId="222" formatCode="0.0000_ "/>
    <numFmt numFmtId="223" formatCode="0.000_ "/>
    <numFmt numFmtId="224" formatCode="&quot;¥&quot;#,##0.0;[Red]&quot;¥&quot;\-#,##0.0"/>
    <numFmt numFmtId="225" formatCode="&quot;¥&quot;#,##0.000;[Red]&quot;¥&quot;\-#,##0.000"/>
    <numFmt numFmtId="226" formatCode="#,##0;&quot;△ &quot;#,##0"/>
    <numFmt numFmtId="227" formatCode="0.000000_ "/>
    <numFmt numFmtId="228" formatCode="0.00000_ "/>
    <numFmt numFmtId="229" formatCode="&quot;単価&quot;General"/>
    <numFmt numFmtId="230" formatCode="&quot;単価　&quot;#,##0;\-#,##0&quot;　円&quot;"/>
    <numFmt numFmtId="231" formatCode="&quot;単価　&quot;#,##0;\-#,##0\ &quot; 円&quot;"/>
    <numFmt numFmtId="232" formatCode="&quot;単価 &quot;#,##0\ &quot;円&quot;"/>
    <numFmt numFmtId="233" formatCode="#,##0.00\ &quot;人月&quot;"/>
    <numFmt numFmtId="234" formatCode="&quot;単価 :&quot;#,##0\ &quot;円&quot;"/>
    <numFmt numFmtId="235" formatCode="&quot;単価: &quot;#,##0\ &quot;円&quot;"/>
    <numFmt numFmtId="236" formatCode="#,##0.0\ &quot;人月&quot;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明朝"/>
      <family val="1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hair"/>
      <bottom style="hair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 diagonalUp="1">
      <left style="thin"/>
      <right style="thin"/>
      <top style="thin"/>
      <bottom style="hair"/>
      <diagonal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 diagonalUp="1">
      <left style="thin"/>
      <right style="thin"/>
      <top>
        <color indexed="63"/>
      </top>
      <bottom style="hair"/>
      <diagonal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7" borderId="4" applyNumberFormat="0" applyAlignment="0" applyProtection="0"/>
    <xf numFmtId="0" fontId="40" fillId="0" borderId="0">
      <alignment vertical="center"/>
      <protection/>
    </xf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87">
    <xf numFmtId="0" fontId="0" fillId="0" borderId="0" xfId="0" applyAlignment="1">
      <alignment/>
    </xf>
    <xf numFmtId="0" fontId="7" fillId="0" borderId="0" xfId="0" applyFont="1" applyAlignment="1">
      <alignment/>
    </xf>
    <xf numFmtId="187" fontId="7" fillId="0" borderId="0" xfId="0" applyNumberFormat="1" applyFont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5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7" fillId="0" borderId="12" xfId="0" applyFont="1" applyBorder="1" applyAlignment="1">
      <alignment shrinkToFit="1"/>
    </xf>
    <xf numFmtId="0" fontId="7" fillId="0" borderId="0" xfId="0" applyFont="1" applyAlignment="1">
      <alignment shrinkToFi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Border="1" applyAlignment="1">
      <alignment shrinkToFit="1"/>
    </xf>
    <xf numFmtId="38" fontId="7" fillId="0" borderId="16" xfId="0" applyNumberFormat="1" applyFont="1" applyBorder="1" applyAlignment="1">
      <alignment horizontal="center"/>
    </xf>
    <xf numFmtId="38" fontId="7" fillId="0" borderId="16" xfId="49" applyFont="1" applyBorder="1" applyAlignment="1">
      <alignment/>
    </xf>
    <xf numFmtId="38" fontId="7" fillId="0" borderId="0" xfId="49" applyFont="1" applyAlignment="1">
      <alignment/>
    </xf>
    <xf numFmtId="38" fontId="6" fillId="0" borderId="0" xfId="49" applyFont="1" applyAlignment="1">
      <alignment/>
    </xf>
    <xf numFmtId="38" fontId="7" fillId="0" borderId="18" xfId="49" applyFont="1" applyBorder="1" applyAlignment="1">
      <alignment/>
    </xf>
    <xf numFmtId="38" fontId="7" fillId="0" borderId="0" xfId="49" applyFont="1" applyFill="1" applyAlignment="1">
      <alignment horizontal="center" vertical="center"/>
    </xf>
    <xf numFmtId="38" fontId="7" fillId="0" borderId="18" xfId="49" applyFont="1" applyFill="1" applyBorder="1" applyAlignment="1">
      <alignment/>
    </xf>
    <xf numFmtId="38" fontId="7" fillId="0" borderId="0" xfId="49" applyFont="1" applyFill="1" applyAlignment="1">
      <alignment horizontal="center" vertical="top"/>
    </xf>
    <xf numFmtId="38" fontId="7" fillId="0" borderId="18" xfId="49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38" fontId="7" fillId="0" borderId="19" xfId="49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38" fontId="7" fillId="0" borderId="17" xfId="49" applyFont="1" applyBorder="1" applyAlignment="1">
      <alignment/>
    </xf>
    <xf numFmtId="38" fontId="7" fillId="0" borderId="20" xfId="49" applyFont="1" applyFill="1" applyBorder="1" applyAlignment="1">
      <alignment horizontal="center"/>
    </xf>
    <xf numFmtId="38" fontId="7" fillId="0" borderId="21" xfId="49" applyFont="1" applyBorder="1" applyAlignment="1">
      <alignment/>
    </xf>
    <xf numFmtId="38" fontId="7" fillId="0" borderId="22" xfId="49" applyFont="1" applyBorder="1" applyAlignment="1">
      <alignment/>
    </xf>
    <xf numFmtId="38" fontId="7" fillId="24" borderId="23" xfId="49" applyFont="1" applyFill="1" applyBorder="1" applyAlignment="1">
      <alignment vertical="center"/>
    </xf>
    <xf numFmtId="40" fontId="7" fillId="0" borderId="18" xfId="49" applyNumberFormat="1" applyFont="1" applyBorder="1" applyAlignment="1">
      <alignment/>
    </xf>
    <xf numFmtId="40" fontId="7" fillId="0" borderId="18" xfId="49" applyNumberFormat="1" applyFont="1" applyBorder="1" applyAlignment="1">
      <alignment wrapText="1"/>
    </xf>
    <xf numFmtId="0" fontId="7" fillId="0" borderId="22" xfId="0" applyFont="1" applyBorder="1" applyAlignment="1">
      <alignment shrinkToFit="1"/>
    </xf>
    <xf numFmtId="0" fontId="7" fillId="0" borderId="24" xfId="0" applyFont="1" applyBorder="1" applyAlignment="1">
      <alignment shrinkToFit="1"/>
    </xf>
    <xf numFmtId="0" fontId="7" fillId="0" borderId="25" xfId="0" applyFont="1" applyBorder="1" applyAlignment="1">
      <alignment shrinkToFit="1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7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wrapText="1"/>
    </xf>
    <xf numFmtId="38" fontId="7" fillId="0" borderId="30" xfId="49" applyFont="1" applyBorder="1" applyAlignment="1">
      <alignment/>
    </xf>
    <xf numFmtId="38" fontId="7" fillId="0" borderId="30" xfId="49" applyFont="1" applyBorder="1" applyAlignment="1">
      <alignment wrapText="1"/>
    </xf>
    <xf numFmtId="38" fontId="7" fillId="0" borderId="30" xfId="49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8" fontId="7" fillId="0" borderId="19" xfId="49" applyFont="1" applyBorder="1" applyAlignment="1">
      <alignment horizontal="center"/>
    </xf>
    <xf numFmtId="38" fontId="7" fillId="0" borderId="20" xfId="49" applyFont="1" applyBorder="1" applyAlignment="1">
      <alignment horizontal="center"/>
    </xf>
    <xf numFmtId="38" fontId="7" fillId="0" borderId="31" xfId="49" applyFont="1" applyBorder="1" applyAlignment="1">
      <alignment/>
    </xf>
    <xf numFmtId="38" fontId="7" fillId="0" borderId="32" xfId="49" applyFont="1" applyFill="1" applyBorder="1" applyAlignment="1">
      <alignment/>
    </xf>
    <xf numFmtId="0" fontId="7" fillId="0" borderId="33" xfId="0" applyFont="1" applyBorder="1" applyAlignment="1">
      <alignment shrinkToFit="1"/>
    </xf>
    <xf numFmtId="0" fontId="7" fillId="0" borderId="29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9" xfId="0" applyFont="1" applyFill="1" applyBorder="1" applyAlignment="1">
      <alignment shrinkToFit="1"/>
    </xf>
    <xf numFmtId="38" fontId="7" fillId="0" borderId="29" xfId="49" applyFont="1" applyFill="1" applyBorder="1" applyAlignment="1">
      <alignment/>
    </xf>
    <xf numFmtId="38" fontId="7" fillId="0" borderId="29" xfId="49" applyFont="1" applyBorder="1" applyAlignment="1">
      <alignment horizontal="center"/>
    </xf>
    <xf numFmtId="38" fontId="7" fillId="0" borderId="26" xfId="49" applyFont="1" applyFill="1" applyBorder="1" applyAlignment="1">
      <alignment/>
    </xf>
    <xf numFmtId="10" fontId="7" fillId="0" borderId="0" xfId="0" applyNumberFormat="1" applyFont="1" applyAlignment="1">
      <alignment/>
    </xf>
    <xf numFmtId="38" fontId="7" fillId="0" borderId="0" xfId="49" applyFont="1" applyFill="1" applyBorder="1" applyAlignment="1">
      <alignment vertical="center"/>
    </xf>
    <xf numFmtId="38" fontId="7" fillId="0" borderId="34" xfId="49" applyFont="1" applyBorder="1" applyAlignment="1">
      <alignment/>
    </xf>
    <xf numFmtId="38" fontId="7" fillId="0" borderId="22" xfId="49" applyFont="1" applyBorder="1" applyAlignment="1">
      <alignment horizontal="center"/>
    </xf>
    <xf numFmtId="38" fontId="7" fillId="0" borderId="35" xfId="49" applyFont="1" applyBorder="1" applyAlignment="1">
      <alignment/>
    </xf>
    <xf numFmtId="0" fontId="7" fillId="0" borderId="35" xfId="0" applyFont="1" applyFill="1" applyBorder="1" applyAlignment="1">
      <alignment/>
    </xf>
    <xf numFmtId="38" fontId="7" fillId="0" borderId="16" xfId="0" applyNumberFormat="1" applyFont="1" applyFill="1" applyBorder="1" applyAlignment="1">
      <alignment/>
    </xf>
    <xf numFmtId="0" fontId="7" fillId="0" borderId="0" xfId="0" applyFont="1" applyAlignment="1" quotePrefix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6" xfId="0" applyFont="1" applyFill="1" applyBorder="1" applyAlignment="1">
      <alignment shrinkToFit="1"/>
    </xf>
    <xf numFmtId="38" fontId="7" fillId="0" borderId="18" xfId="49" applyNumberFormat="1" applyFont="1" applyFill="1" applyBorder="1" applyAlignment="1">
      <alignment/>
    </xf>
    <xf numFmtId="38" fontId="7" fillId="0" borderId="29" xfId="49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38" fontId="7" fillId="0" borderId="40" xfId="49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shrinkToFit="1"/>
    </xf>
    <xf numFmtId="0" fontId="7" fillId="0" borderId="14" xfId="0" applyFont="1" applyFill="1" applyBorder="1" applyAlignment="1">
      <alignment horizontal="left" vertical="center"/>
    </xf>
    <xf numFmtId="38" fontId="7" fillId="0" borderId="14" xfId="49" applyFont="1" applyFill="1" applyBorder="1" applyAlignment="1">
      <alignment horizontal="center"/>
    </xf>
    <xf numFmtId="38" fontId="7" fillId="0" borderId="14" xfId="49" applyFont="1" applyFill="1" applyBorder="1" applyAlignment="1">
      <alignment/>
    </xf>
    <xf numFmtId="187" fontId="7" fillId="0" borderId="14" xfId="0" applyNumberFormat="1" applyFont="1" applyFill="1" applyBorder="1" applyAlignment="1">
      <alignment horizontal="center"/>
    </xf>
    <xf numFmtId="5" fontId="7" fillId="0" borderId="38" xfId="0" applyNumberFormat="1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38" fontId="7" fillId="0" borderId="44" xfId="49" applyFont="1" applyFill="1" applyBorder="1" applyAlignment="1">
      <alignment/>
    </xf>
    <xf numFmtId="38" fontId="7" fillId="0" borderId="40" xfId="49" applyFont="1" applyFill="1" applyBorder="1" applyAlignment="1">
      <alignment/>
    </xf>
    <xf numFmtId="38" fontId="7" fillId="0" borderId="41" xfId="49" applyFont="1" applyBorder="1" applyAlignment="1">
      <alignment/>
    </xf>
    <xf numFmtId="38" fontId="7" fillId="0" borderId="42" xfId="49" applyFont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/>
    </xf>
    <xf numFmtId="38" fontId="7" fillId="0" borderId="14" xfId="49" applyFont="1" applyFill="1" applyBorder="1" applyAlignment="1">
      <alignment/>
    </xf>
    <xf numFmtId="187" fontId="7" fillId="0" borderId="14" xfId="0" applyNumberFormat="1" applyFont="1" applyFill="1" applyBorder="1" applyAlignment="1">
      <alignment shrinkToFit="1"/>
    </xf>
    <xf numFmtId="0" fontId="7" fillId="0" borderId="39" xfId="0" applyFont="1" applyFill="1" applyBorder="1" applyAlignment="1">
      <alignment/>
    </xf>
    <xf numFmtId="0" fontId="7" fillId="0" borderId="44" xfId="0" applyFont="1" applyFill="1" applyBorder="1" applyAlignment="1">
      <alignment shrinkToFit="1"/>
    </xf>
    <xf numFmtId="40" fontId="7" fillId="0" borderId="40" xfId="49" applyNumberFormat="1" applyFont="1" applyFill="1" applyBorder="1" applyAlignment="1">
      <alignment/>
    </xf>
    <xf numFmtId="38" fontId="7" fillId="0" borderId="45" xfId="49" applyFont="1" applyBorder="1" applyAlignment="1">
      <alignment/>
    </xf>
    <xf numFmtId="0" fontId="11" fillId="0" borderId="0" xfId="0" applyFont="1" applyAlignment="1">
      <alignment/>
    </xf>
    <xf numFmtId="187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38" fontId="7" fillId="0" borderId="13" xfId="49" applyFont="1" applyBorder="1" applyAlignment="1">
      <alignment horizontal="center"/>
    </xf>
    <xf numFmtId="38" fontId="7" fillId="0" borderId="46" xfId="49" applyFont="1" applyFill="1" applyBorder="1" applyAlignment="1">
      <alignment/>
    </xf>
    <xf numFmtId="38" fontId="7" fillId="0" borderId="47" xfId="49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27" xfId="0" applyFont="1" applyFill="1" applyBorder="1" applyAlignment="1">
      <alignment shrinkToFit="1"/>
    </xf>
    <xf numFmtId="38" fontId="7" fillId="0" borderId="49" xfId="49" applyFont="1" applyBorder="1" applyAlignment="1">
      <alignment/>
    </xf>
    <xf numFmtId="38" fontId="7" fillId="0" borderId="25" xfId="49" applyFont="1" applyBorder="1" applyAlignment="1">
      <alignment/>
    </xf>
    <xf numFmtId="0" fontId="7" fillId="0" borderId="50" xfId="0" applyFont="1" applyBorder="1" applyAlignment="1">
      <alignment shrinkToFit="1"/>
    </xf>
    <xf numFmtId="38" fontId="7" fillId="23" borderId="51" xfId="49" applyFont="1" applyFill="1" applyBorder="1" applyAlignment="1">
      <alignment horizontal="right"/>
    </xf>
    <xf numFmtId="38" fontId="7" fillId="23" borderId="27" xfId="49" applyFont="1" applyFill="1" applyBorder="1" applyAlignment="1">
      <alignment horizontal="right"/>
    </xf>
    <xf numFmtId="38" fontId="7" fillId="23" borderId="52" xfId="49" applyFont="1" applyFill="1" applyBorder="1" applyAlignment="1">
      <alignment horizontal="right"/>
    </xf>
    <xf numFmtId="38" fontId="7" fillId="0" borderId="53" xfId="49" applyFont="1" applyFill="1" applyBorder="1" applyAlignment="1">
      <alignment horizontal="right" vertical="center"/>
    </xf>
    <xf numFmtId="38" fontId="7" fillId="0" borderId="28" xfId="49" applyFont="1" applyFill="1" applyBorder="1" applyAlignment="1">
      <alignment horizontal="right" vertical="center"/>
    </xf>
    <xf numFmtId="38" fontId="7" fillId="0" borderId="54" xfId="49" applyFont="1" applyFill="1" applyBorder="1" applyAlignment="1">
      <alignment horizontal="right" vertical="center"/>
    </xf>
    <xf numFmtId="0" fontId="7" fillId="23" borderId="0" xfId="0" applyFont="1" applyFill="1" applyBorder="1" applyAlignment="1">
      <alignment horizontal="left" vertical="center"/>
    </xf>
    <xf numFmtId="0" fontId="7" fillId="23" borderId="50" xfId="0" applyFont="1" applyFill="1" applyBorder="1" applyAlignment="1">
      <alignment horizontal="center"/>
    </xf>
    <xf numFmtId="0" fontId="7" fillId="23" borderId="55" xfId="0" applyFont="1" applyFill="1" applyBorder="1" applyAlignment="1">
      <alignment horizontal="center"/>
    </xf>
    <xf numFmtId="0" fontId="7" fillId="23" borderId="2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38" fontId="7" fillId="0" borderId="16" xfId="49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47" xfId="0" applyFont="1" applyBorder="1" applyAlignment="1">
      <alignment/>
    </xf>
    <xf numFmtId="0" fontId="7" fillId="0" borderId="18" xfId="0" applyFont="1" applyBorder="1" applyAlignment="1">
      <alignment/>
    </xf>
    <xf numFmtId="38" fontId="7" fillId="0" borderId="16" xfId="4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shrinkToFit="1"/>
    </xf>
    <xf numFmtId="38" fontId="7" fillId="0" borderId="57" xfId="49" applyFont="1" applyBorder="1" applyAlignment="1">
      <alignment horizontal="center" vertical="center" wrapText="1"/>
    </xf>
    <xf numFmtId="38" fontId="7" fillId="0" borderId="58" xfId="49" applyFont="1" applyBorder="1" applyAlignment="1">
      <alignment horizontal="center" vertical="center" wrapText="1"/>
    </xf>
    <xf numFmtId="187" fontId="7" fillId="0" borderId="59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/>
    </xf>
    <xf numFmtId="38" fontId="7" fillId="0" borderId="21" xfId="49" applyFont="1" applyFill="1" applyBorder="1" applyAlignment="1">
      <alignment/>
    </xf>
    <xf numFmtId="0" fontId="7" fillId="0" borderId="55" xfId="0" applyFont="1" applyBorder="1" applyAlignment="1">
      <alignment/>
    </xf>
    <xf numFmtId="38" fontId="7" fillId="0" borderId="25" xfId="49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38" fontId="7" fillId="0" borderId="34" xfId="49" applyFont="1" applyFill="1" applyBorder="1" applyAlignment="1">
      <alignment/>
    </xf>
    <xf numFmtId="233" fontId="7" fillId="0" borderId="61" xfId="49" applyNumberFormat="1" applyFont="1" applyBorder="1" applyAlignment="1">
      <alignment horizontal="right"/>
    </xf>
    <xf numFmtId="233" fontId="7" fillId="0" borderId="30" xfId="49" applyNumberFormat="1" applyFont="1" applyBorder="1" applyAlignment="1">
      <alignment horizontal="right"/>
    </xf>
    <xf numFmtId="0" fontId="7" fillId="0" borderId="37" xfId="0" applyFont="1" applyBorder="1" applyAlignment="1">
      <alignment horizontal="center" vertical="center"/>
    </xf>
    <xf numFmtId="0" fontId="7" fillId="0" borderId="62" xfId="0" applyFont="1" applyBorder="1" applyAlignment="1">
      <alignment/>
    </xf>
    <xf numFmtId="38" fontId="7" fillId="0" borderId="13" xfId="49" applyFont="1" applyFill="1" applyBorder="1" applyAlignment="1">
      <alignment/>
    </xf>
    <xf numFmtId="0" fontId="29" fillId="0" borderId="63" xfId="0" applyFont="1" applyBorder="1" applyAlignment="1">
      <alignment/>
    </xf>
    <xf numFmtId="0" fontId="7" fillId="23" borderId="64" xfId="0" applyFont="1" applyFill="1" applyBorder="1" applyAlignment="1">
      <alignment horizontal="left" vertical="center"/>
    </xf>
    <xf numFmtId="187" fontId="7" fillId="23" borderId="65" xfId="0" applyNumberFormat="1" applyFont="1" applyFill="1" applyBorder="1" applyAlignment="1">
      <alignment horizontal="center"/>
    </xf>
    <xf numFmtId="0" fontId="7" fillId="0" borderId="64" xfId="0" applyFont="1" applyFill="1" applyBorder="1" applyAlignment="1">
      <alignment/>
    </xf>
    <xf numFmtId="0" fontId="7" fillId="0" borderId="66" xfId="0" applyFont="1" applyBorder="1" applyAlignment="1">
      <alignment shrinkToFit="1"/>
    </xf>
    <xf numFmtId="0" fontId="7" fillId="0" borderId="67" xfId="0" applyFont="1" applyBorder="1" applyAlignment="1">
      <alignment shrinkToFit="1"/>
    </xf>
    <xf numFmtId="0" fontId="7" fillId="0" borderId="68" xfId="0" applyFont="1" applyBorder="1" applyAlignment="1">
      <alignment shrinkToFit="1"/>
    </xf>
    <xf numFmtId="0" fontId="7" fillId="0" borderId="69" xfId="0" applyFont="1" applyBorder="1" applyAlignment="1">
      <alignment shrinkToFit="1"/>
    </xf>
    <xf numFmtId="0" fontId="7" fillId="0" borderId="70" xfId="0" applyFont="1" applyBorder="1" applyAlignment="1">
      <alignment shrinkToFit="1"/>
    </xf>
    <xf numFmtId="0" fontId="7" fillId="0" borderId="71" xfId="0" applyFont="1" applyFill="1" applyBorder="1" applyAlignment="1">
      <alignment/>
    </xf>
    <xf numFmtId="0" fontId="7" fillId="0" borderId="72" xfId="0" applyFont="1" applyBorder="1" applyAlignment="1">
      <alignment/>
    </xf>
    <xf numFmtId="38" fontId="7" fillId="0" borderId="73" xfId="49" applyFont="1" applyFill="1" applyBorder="1" applyAlignment="1">
      <alignment/>
    </xf>
    <xf numFmtId="0" fontId="7" fillId="0" borderId="74" xfId="0" applyFont="1" applyBorder="1" applyAlignment="1">
      <alignment shrinkToFit="1"/>
    </xf>
    <xf numFmtId="0" fontId="7" fillId="0" borderId="75" xfId="0" applyFont="1" applyFill="1" applyBorder="1" applyAlignment="1">
      <alignment/>
    </xf>
    <xf numFmtId="0" fontId="7" fillId="0" borderId="76" xfId="0" applyFont="1" applyFill="1" applyBorder="1" applyAlignment="1">
      <alignment/>
    </xf>
    <xf numFmtId="0" fontId="7" fillId="0" borderId="76" xfId="0" applyFont="1" applyFill="1" applyBorder="1" applyAlignment="1">
      <alignment horizontal="center"/>
    </xf>
    <xf numFmtId="0" fontId="7" fillId="0" borderId="77" xfId="0" applyFont="1" applyBorder="1" applyAlignment="1">
      <alignment shrinkToFit="1"/>
    </xf>
    <xf numFmtId="0" fontId="7" fillId="0" borderId="14" xfId="0" applyFont="1" applyFill="1" applyBorder="1" applyAlignment="1">
      <alignment horizontal="right" vertical="center"/>
    </xf>
    <xf numFmtId="0" fontId="31" fillId="0" borderId="0" xfId="0" applyFont="1" applyAlignment="1">
      <alignment/>
    </xf>
    <xf numFmtId="187" fontId="31" fillId="0" borderId="0" xfId="0" applyNumberFormat="1" applyFont="1" applyAlignment="1">
      <alignment horizontal="right"/>
    </xf>
    <xf numFmtId="0" fontId="31" fillId="0" borderId="38" xfId="0" applyFont="1" applyBorder="1" applyAlignment="1">
      <alignment/>
    </xf>
    <xf numFmtId="0" fontId="31" fillId="0" borderId="72" xfId="0" applyFont="1" applyBorder="1" applyAlignment="1">
      <alignment horizontal="center"/>
    </xf>
    <xf numFmtId="187" fontId="31" fillId="0" borderId="43" xfId="0" applyNumberFormat="1" applyFont="1" applyBorder="1" applyAlignment="1">
      <alignment horizontal="center"/>
    </xf>
    <xf numFmtId="0" fontId="31" fillId="23" borderId="10" xfId="0" applyFont="1" applyFill="1" applyBorder="1" applyAlignment="1">
      <alignment horizontal="left" vertical="center"/>
    </xf>
    <xf numFmtId="0" fontId="31" fillId="23" borderId="0" xfId="0" applyFont="1" applyFill="1" applyBorder="1" applyAlignment="1">
      <alignment horizontal="center"/>
    </xf>
    <xf numFmtId="187" fontId="31" fillId="23" borderId="0" xfId="0" applyNumberFormat="1" applyFont="1" applyFill="1" applyBorder="1" applyAlignment="1">
      <alignment horizontal="center"/>
    </xf>
    <xf numFmtId="187" fontId="32" fillId="23" borderId="0" xfId="0" applyNumberFormat="1" applyFont="1" applyFill="1" applyBorder="1" applyAlignment="1">
      <alignment horizontal="right" vertical="top"/>
    </xf>
    <xf numFmtId="0" fontId="31" fillId="0" borderId="10" xfId="0" applyFont="1" applyFill="1" applyBorder="1" applyAlignment="1">
      <alignment/>
    </xf>
    <xf numFmtId="0" fontId="31" fillId="0" borderId="15" xfId="0" applyFont="1" applyBorder="1" applyAlignment="1">
      <alignment/>
    </xf>
    <xf numFmtId="187" fontId="31" fillId="0" borderId="29" xfId="0" applyNumberFormat="1" applyFont="1" applyFill="1" applyBorder="1" applyAlignment="1">
      <alignment/>
    </xf>
    <xf numFmtId="205" fontId="31" fillId="0" borderId="29" xfId="0" applyNumberFormat="1" applyFont="1" applyFill="1" applyBorder="1" applyAlignment="1">
      <alignment/>
    </xf>
    <xf numFmtId="187" fontId="31" fillId="0" borderId="26" xfId="0" applyNumberFormat="1" applyFont="1" applyFill="1" applyBorder="1" applyAlignment="1">
      <alignment/>
    </xf>
    <xf numFmtId="205" fontId="31" fillId="0" borderId="26" xfId="0" applyNumberFormat="1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1" fillId="0" borderId="14" xfId="0" applyFont="1" applyFill="1" applyBorder="1" applyAlignment="1">
      <alignment horizontal="center"/>
    </xf>
    <xf numFmtId="187" fontId="31" fillId="0" borderId="57" xfId="0" applyNumberFormat="1" applyFont="1" applyFill="1" applyBorder="1" applyAlignment="1">
      <alignment/>
    </xf>
    <xf numFmtId="187" fontId="31" fillId="0" borderId="58" xfId="0" applyNumberFormat="1" applyFont="1" applyFill="1" applyBorder="1" applyAlignment="1">
      <alignment/>
    </xf>
    <xf numFmtId="38" fontId="31" fillId="0" borderId="58" xfId="0" applyNumberFormat="1" applyFont="1" applyFill="1" applyBorder="1" applyAlignment="1">
      <alignment/>
    </xf>
    <xf numFmtId="187" fontId="31" fillId="0" borderId="59" xfId="0" applyNumberFormat="1" applyFont="1" applyFill="1" applyBorder="1" applyAlignment="1">
      <alignment/>
    </xf>
    <xf numFmtId="0" fontId="31" fillId="23" borderId="38" xfId="0" applyFont="1" applyFill="1" applyBorder="1" applyAlignment="1">
      <alignment vertical="center"/>
    </xf>
    <xf numFmtId="0" fontId="31" fillId="23" borderId="72" xfId="0" applyFont="1" applyFill="1" applyBorder="1" applyAlignment="1">
      <alignment/>
    </xf>
    <xf numFmtId="187" fontId="31" fillId="23" borderId="72" xfId="0" applyNumberFormat="1" applyFont="1" applyFill="1" applyBorder="1" applyAlignment="1">
      <alignment/>
    </xf>
    <xf numFmtId="5" fontId="31" fillId="0" borderId="10" xfId="0" applyNumberFormat="1" applyFont="1" applyFill="1" applyBorder="1" applyAlignment="1">
      <alignment/>
    </xf>
    <xf numFmtId="0" fontId="31" fillId="0" borderId="15" xfId="0" applyFont="1" applyFill="1" applyBorder="1" applyAlignment="1">
      <alignment/>
    </xf>
    <xf numFmtId="187" fontId="31" fillId="0" borderId="29" xfId="0" applyNumberFormat="1" applyFont="1" applyFill="1" applyBorder="1" applyAlignment="1">
      <alignment horizontal="right"/>
    </xf>
    <xf numFmtId="0" fontId="31" fillId="0" borderId="14" xfId="0" applyFont="1" applyBorder="1" applyAlignment="1">
      <alignment horizontal="center"/>
    </xf>
    <xf numFmtId="0" fontId="31" fillId="0" borderId="0" xfId="0" applyFont="1" applyFill="1" applyAlignment="1">
      <alignment horizontal="center" vertical="top"/>
    </xf>
    <xf numFmtId="187" fontId="31" fillId="24" borderId="23" xfId="0" applyNumberFormat="1" applyFont="1" applyFill="1" applyBorder="1" applyAlignment="1">
      <alignment/>
    </xf>
    <xf numFmtId="0" fontId="31" fillId="0" borderId="0" xfId="0" applyFont="1" applyAlignment="1">
      <alignment shrinkToFit="1"/>
    </xf>
    <xf numFmtId="187" fontId="31" fillId="24" borderId="78" xfId="0" applyNumberFormat="1" applyFont="1" applyFill="1" applyBorder="1" applyAlignment="1">
      <alignment/>
    </xf>
    <xf numFmtId="187" fontId="31" fillId="0" borderId="29" xfId="0" applyNumberFormat="1" applyFont="1" applyFill="1" applyBorder="1" applyAlignment="1">
      <alignment/>
    </xf>
    <xf numFmtId="187" fontId="31" fillId="0" borderId="72" xfId="0" applyNumberFormat="1" applyFont="1" applyFill="1" applyBorder="1" applyAlignment="1">
      <alignment vertical="center"/>
    </xf>
    <xf numFmtId="38" fontId="31" fillId="0" borderId="72" xfId="0" applyNumberFormat="1" applyFont="1" applyFill="1" applyBorder="1" applyAlignment="1">
      <alignment vertical="center"/>
    </xf>
    <xf numFmtId="187" fontId="31" fillId="0" borderId="0" xfId="0" applyNumberFormat="1" applyFont="1" applyFill="1" applyBorder="1" applyAlignment="1">
      <alignment vertical="center"/>
    </xf>
    <xf numFmtId="38" fontId="31" fillId="0" borderId="0" xfId="0" applyNumberFormat="1" applyFont="1" applyFill="1" applyBorder="1" applyAlignment="1">
      <alignment vertical="center"/>
    </xf>
    <xf numFmtId="187" fontId="31" fillId="0" borderId="0" xfId="0" applyNumberFormat="1" applyFont="1" applyFill="1" applyAlignment="1">
      <alignment vertical="center"/>
    </xf>
    <xf numFmtId="0" fontId="31" fillId="0" borderId="13" xfId="0" applyFont="1" applyBorder="1" applyAlignment="1">
      <alignment shrinkToFit="1"/>
    </xf>
    <xf numFmtId="38" fontId="31" fillId="0" borderId="0" xfId="0" applyNumberFormat="1" applyFont="1" applyFill="1" applyAlignment="1">
      <alignment vertical="center"/>
    </xf>
    <xf numFmtId="0" fontId="31" fillId="0" borderId="79" xfId="0" applyFont="1" applyBorder="1" applyAlignment="1">
      <alignment/>
    </xf>
    <xf numFmtId="187" fontId="31" fillId="0" borderId="80" xfId="0" applyNumberFormat="1" applyFont="1" applyBorder="1" applyAlignment="1">
      <alignment horizontal="center"/>
    </xf>
    <xf numFmtId="187" fontId="31" fillId="23" borderId="10" xfId="0" applyNumberFormat="1" applyFont="1" applyFill="1" applyBorder="1" applyAlignment="1">
      <alignment horizontal="center"/>
    </xf>
    <xf numFmtId="187" fontId="31" fillId="0" borderId="61" xfId="0" applyNumberFormat="1" applyFont="1" applyFill="1" applyBorder="1" applyAlignment="1">
      <alignment/>
    </xf>
    <xf numFmtId="187" fontId="31" fillId="0" borderId="81" xfId="0" applyNumberFormat="1" applyFont="1" applyFill="1" applyBorder="1" applyAlignment="1">
      <alignment/>
    </xf>
    <xf numFmtId="187" fontId="31" fillId="23" borderId="38" xfId="0" applyNumberFormat="1" applyFont="1" applyFill="1" applyBorder="1" applyAlignment="1">
      <alignment/>
    </xf>
    <xf numFmtId="187" fontId="31" fillId="0" borderId="61" xfId="0" applyNumberFormat="1" applyFont="1" applyFill="1" applyBorder="1" applyAlignment="1">
      <alignment horizontal="left"/>
    </xf>
    <xf numFmtId="187" fontId="31" fillId="0" borderId="61" xfId="0" applyNumberFormat="1" applyFont="1" applyFill="1" applyBorder="1" applyAlignment="1">
      <alignment horizontal="right"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shrinkToFit="1"/>
    </xf>
    <xf numFmtId="0" fontId="34" fillId="0" borderId="0" xfId="61" applyFont="1">
      <alignment vertical="center"/>
      <protection/>
    </xf>
    <xf numFmtId="49" fontId="34" fillId="0" borderId="0" xfId="61" applyNumberFormat="1" applyFont="1">
      <alignment vertical="center"/>
      <protection/>
    </xf>
    <xf numFmtId="0" fontId="34" fillId="0" borderId="0" xfId="61" applyFont="1" applyAlignment="1">
      <alignment horizontal="right" vertical="center"/>
      <protection/>
    </xf>
    <xf numFmtId="49" fontId="34" fillId="0" borderId="0" xfId="61" applyNumberFormat="1" applyFont="1" applyFill="1" applyBorder="1">
      <alignment vertical="center"/>
      <protection/>
    </xf>
    <xf numFmtId="0" fontId="34" fillId="0" borderId="0" xfId="61" applyFont="1" applyFill="1" applyBorder="1">
      <alignment vertical="center"/>
      <protection/>
    </xf>
    <xf numFmtId="186" fontId="35" fillId="0" borderId="0" xfId="61" applyNumberFormat="1" applyFont="1" applyFill="1" applyBorder="1" applyAlignment="1">
      <alignment horizontal="right" vertical="center"/>
      <protection/>
    </xf>
    <xf numFmtId="0" fontId="35" fillId="0" borderId="0" xfId="61" applyFont="1" applyFill="1" applyBorder="1" applyAlignment="1">
      <alignment horizontal="right" vertical="center"/>
      <protection/>
    </xf>
    <xf numFmtId="0" fontId="34" fillId="0" borderId="0" xfId="61" applyFont="1" applyFill="1" applyBorder="1" applyAlignment="1">
      <alignment horizontal="center" vertical="center"/>
      <protection/>
    </xf>
    <xf numFmtId="0" fontId="34" fillId="0" borderId="0" xfId="61" applyFont="1" applyFill="1">
      <alignment vertical="center"/>
      <protection/>
    </xf>
    <xf numFmtId="0" fontId="10" fillId="0" borderId="0" xfId="0" applyFont="1" applyAlignment="1">
      <alignment/>
    </xf>
    <xf numFmtId="49" fontId="37" fillId="0" borderId="0" xfId="61" applyNumberFormat="1" applyFont="1">
      <alignment vertical="center"/>
      <protection/>
    </xf>
    <xf numFmtId="187" fontId="31" fillId="25" borderId="38" xfId="0" applyNumberFormat="1" applyFont="1" applyFill="1" applyBorder="1" applyAlignment="1">
      <alignment/>
    </xf>
    <xf numFmtId="49" fontId="34" fillId="25" borderId="36" xfId="61" applyNumberFormat="1" applyFont="1" applyFill="1" applyBorder="1" applyAlignment="1">
      <alignment horizontal="center" vertical="center"/>
      <protection/>
    </xf>
    <xf numFmtId="0" fontId="34" fillId="25" borderId="62" xfId="61" applyFont="1" applyFill="1" applyBorder="1">
      <alignment vertical="center"/>
      <protection/>
    </xf>
    <xf numFmtId="49" fontId="34" fillId="25" borderId="36" xfId="61" applyNumberFormat="1" applyFont="1" applyFill="1" applyBorder="1">
      <alignment vertical="center"/>
      <protection/>
    </xf>
    <xf numFmtId="0" fontId="34" fillId="25" borderId="37" xfId="61" applyFont="1" applyFill="1" applyBorder="1" applyAlignment="1">
      <alignment horizontal="right" vertical="center"/>
      <protection/>
    </xf>
    <xf numFmtId="0" fontId="34" fillId="25" borderId="37" xfId="61" applyFont="1" applyFill="1" applyBorder="1">
      <alignment vertical="center"/>
      <protection/>
    </xf>
    <xf numFmtId="49" fontId="24" fillId="0" borderId="0" xfId="61" applyNumberFormat="1" applyFont="1">
      <alignment vertical="center"/>
      <protection/>
    </xf>
    <xf numFmtId="0" fontId="30" fillId="0" borderId="18" xfId="0" applyFont="1" applyBorder="1" applyAlignment="1">
      <alignment/>
    </xf>
    <xf numFmtId="0" fontId="30" fillId="0" borderId="82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62" xfId="0" applyFont="1" applyBorder="1" applyAlignment="1">
      <alignment/>
    </xf>
    <xf numFmtId="0" fontId="30" fillId="23" borderId="55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top"/>
    </xf>
    <xf numFmtId="0" fontId="7" fillId="0" borderId="24" xfId="0" applyFont="1" applyBorder="1" applyAlignment="1">
      <alignment/>
    </xf>
    <xf numFmtId="0" fontId="7" fillId="0" borderId="16" xfId="0" applyFont="1" applyBorder="1" applyAlignment="1">
      <alignment/>
    </xf>
    <xf numFmtId="0" fontId="29" fillId="0" borderId="21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1" xfId="0" applyFont="1" applyBorder="1" applyAlignment="1">
      <alignment/>
    </xf>
    <xf numFmtId="235" fontId="30" fillId="26" borderId="83" xfId="49" applyNumberFormat="1" applyFont="1" applyFill="1" applyBorder="1" applyAlignment="1">
      <alignment horizontal="right"/>
    </xf>
    <xf numFmtId="233" fontId="7" fillId="0" borderId="81" xfId="49" applyNumberFormat="1" applyFont="1" applyBorder="1" applyAlignment="1">
      <alignment horizontal="right"/>
    </xf>
    <xf numFmtId="233" fontId="7" fillId="0" borderId="84" xfId="49" applyNumberFormat="1" applyFont="1" applyBorder="1" applyAlignment="1">
      <alignment horizontal="right"/>
    </xf>
    <xf numFmtId="233" fontId="7" fillId="0" borderId="51" xfId="49" applyNumberFormat="1" applyFont="1" applyBorder="1" applyAlignment="1">
      <alignment horizontal="right"/>
    </xf>
    <xf numFmtId="233" fontId="7" fillId="0" borderId="85" xfId="49" applyNumberFormat="1" applyFont="1" applyBorder="1" applyAlignment="1">
      <alignment horizontal="right"/>
    </xf>
    <xf numFmtId="233" fontId="7" fillId="0" borderId="57" xfId="49" applyNumberFormat="1" applyFont="1" applyBorder="1" applyAlignment="1">
      <alignment horizontal="right"/>
    </xf>
    <xf numFmtId="38" fontId="7" fillId="26" borderId="86" xfId="0" applyNumberFormat="1" applyFont="1" applyFill="1" applyBorder="1" applyAlignment="1">
      <alignment horizontal="right"/>
    </xf>
    <xf numFmtId="233" fontId="7" fillId="0" borderId="87" xfId="49" applyNumberFormat="1" applyFont="1" applyBorder="1" applyAlignment="1">
      <alignment horizontal="right"/>
    </xf>
    <xf numFmtId="233" fontId="7" fillId="0" borderId="88" xfId="49" applyNumberFormat="1" applyFont="1" applyBorder="1" applyAlignment="1">
      <alignment horizontal="right"/>
    </xf>
    <xf numFmtId="233" fontId="7" fillId="0" borderId="78" xfId="49" applyNumberFormat="1" applyFont="1" applyBorder="1" applyAlignment="1">
      <alignment horizontal="right"/>
    </xf>
    <xf numFmtId="233" fontId="7" fillId="25" borderId="51" xfId="49" applyNumberFormat="1" applyFont="1" applyFill="1" applyBorder="1" applyAlignment="1">
      <alignment horizontal="right"/>
    </xf>
    <xf numFmtId="233" fontId="7" fillId="25" borderId="85" xfId="49" applyNumberFormat="1" applyFont="1" applyFill="1" applyBorder="1" applyAlignment="1">
      <alignment horizontal="right"/>
    </xf>
    <xf numFmtId="233" fontId="7" fillId="0" borderId="58" xfId="49" applyNumberFormat="1" applyFont="1" applyBorder="1" applyAlignment="1">
      <alignment horizontal="right"/>
    </xf>
    <xf numFmtId="233" fontId="7" fillId="0" borderId="59" xfId="49" applyNumberFormat="1" applyFont="1" applyBorder="1" applyAlignment="1">
      <alignment horizontal="right"/>
    </xf>
    <xf numFmtId="0" fontId="7" fillId="23" borderId="10" xfId="0" applyFont="1" applyFill="1" applyBorder="1" applyAlignment="1">
      <alignment horizontal="center"/>
    </xf>
    <xf numFmtId="38" fontId="7" fillId="0" borderId="89" xfId="49" applyFont="1" applyFill="1" applyBorder="1" applyAlignment="1">
      <alignment/>
    </xf>
    <xf numFmtId="38" fontId="7" fillId="0" borderId="89" xfId="49" applyFont="1" applyFill="1" applyBorder="1" applyAlignment="1">
      <alignment/>
    </xf>
    <xf numFmtId="38" fontId="7" fillId="0" borderId="82" xfId="49" applyFont="1" applyFill="1" applyBorder="1" applyAlignment="1">
      <alignment/>
    </xf>
    <xf numFmtId="38" fontId="7" fillId="0" borderId="90" xfId="49" applyFont="1" applyFill="1" applyBorder="1" applyAlignment="1">
      <alignment/>
    </xf>
    <xf numFmtId="38" fontId="7" fillId="0" borderId="91" xfId="49" applyFont="1" applyFill="1" applyBorder="1" applyAlignment="1">
      <alignment/>
    </xf>
    <xf numFmtId="187" fontId="31" fillId="0" borderId="72" xfId="0" applyNumberFormat="1" applyFont="1" applyBorder="1" applyAlignment="1">
      <alignment horizontal="center"/>
    </xf>
    <xf numFmtId="187" fontId="31" fillId="0" borderId="55" xfId="0" applyNumberFormat="1" applyFont="1" applyFill="1" applyBorder="1" applyAlignment="1">
      <alignment/>
    </xf>
    <xf numFmtId="187" fontId="31" fillId="0" borderId="0" xfId="0" applyNumberFormat="1" applyFont="1" applyFill="1" applyBorder="1" applyAlignment="1">
      <alignment/>
    </xf>
    <xf numFmtId="187" fontId="31" fillId="0" borderId="92" xfId="0" applyNumberFormat="1" applyFont="1" applyFill="1" applyBorder="1" applyAlignment="1">
      <alignment/>
    </xf>
    <xf numFmtId="0" fontId="31" fillId="0" borderId="73" xfId="0" applyFont="1" applyBorder="1" applyAlignment="1">
      <alignment/>
    </xf>
    <xf numFmtId="187" fontId="31" fillId="23" borderId="24" xfId="0" applyNumberFormat="1" applyFont="1" applyFill="1" applyBorder="1" applyAlignment="1">
      <alignment horizontal="center"/>
    </xf>
    <xf numFmtId="0" fontId="31" fillId="0" borderId="16" xfId="0" applyFont="1" applyBorder="1" applyAlignment="1">
      <alignment shrinkToFit="1"/>
    </xf>
    <xf numFmtId="187" fontId="31" fillId="0" borderId="18" xfId="0" applyNumberFormat="1" applyFont="1" applyFill="1" applyBorder="1" applyAlignment="1">
      <alignment/>
    </xf>
    <xf numFmtId="187" fontId="31" fillId="23" borderId="73" xfId="0" applyNumberFormat="1" applyFont="1" applyFill="1" applyBorder="1" applyAlignment="1">
      <alignment shrinkToFit="1"/>
    </xf>
    <xf numFmtId="187" fontId="31" fillId="0" borderId="72" xfId="0" applyNumberFormat="1" applyFont="1" applyFill="1" applyBorder="1" applyAlignment="1">
      <alignment/>
    </xf>
    <xf numFmtId="0" fontId="31" fillId="0" borderId="22" xfId="0" applyFont="1" applyBorder="1" applyAlignment="1">
      <alignment shrinkToFit="1"/>
    </xf>
    <xf numFmtId="187" fontId="31" fillId="0" borderId="60" xfId="0" applyNumberFormat="1" applyFont="1" applyFill="1" applyBorder="1" applyAlignment="1">
      <alignment/>
    </xf>
    <xf numFmtId="187" fontId="31" fillId="0" borderId="93" xfId="0" applyNumberFormat="1" applyFont="1" applyBorder="1" applyAlignment="1">
      <alignment horizontal="center"/>
    </xf>
    <xf numFmtId="187" fontId="32" fillId="23" borderId="33" xfId="0" applyNumberFormat="1" applyFont="1" applyFill="1" applyBorder="1" applyAlignment="1">
      <alignment horizontal="right" vertical="top"/>
    </xf>
    <xf numFmtId="187" fontId="31" fillId="0" borderId="47" xfId="0" applyNumberFormat="1" applyFont="1" applyFill="1" applyBorder="1" applyAlignment="1">
      <alignment/>
    </xf>
    <xf numFmtId="187" fontId="31" fillId="0" borderId="56" xfId="0" applyNumberFormat="1" applyFont="1" applyFill="1" applyBorder="1" applyAlignment="1">
      <alignment/>
    </xf>
    <xf numFmtId="187" fontId="31" fillId="23" borderId="60" xfId="0" applyNumberFormat="1" applyFont="1" applyFill="1" applyBorder="1" applyAlignment="1">
      <alignment/>
    </xf>
    <xf numFmtId="187" fontId="31" fillId="0" borderId="47" xfId="0" applyNumberFormat="1" applyFont="1" applyFill="1" applyBorder="1" applyAlignment="1">
      <alignment horizontal="right"/>
    </xf>
    <xf numFmtId="187" fontId="31" fillId="0" borderId="60" xfId="0" applyNumberFormat="1" applyFont="1" applyFill="1" applyBorder="1" applyAlignment="1">
      <alignment vertical="center"/>
    </xf>
    <xf numFmtId="0" fontId="7" fillId="0" borderId="94" xfId="0" applyFont="1" applyBorder="1" applyAlignment="1">
      <alignment/>
    </xf>
    <xf numFmtId="0" fontId="34" fillId="0" borderId="34" xfId="61" applyFont="1" applyBorder="1" applyAlignment="1">
      <alignment horizontal="left" vertical="center"/>
      <protection/>
    </xf>
    <xf numFmtId="0" fontId="34" fillId="0" borderId="68" xfId="61" applyFont="1" applyBorder="1" applyAlignment="1">
      <alignment horizontal="left" vertical="center"/>
      <protection/>
    </xf>
    <xf numFmtId="186" fontId="35" fillId="0" borderId="95" xfId="61" applyNumberFormat="1" applyFont="1" applyFill="1" applyBorder="1" applyAlignment="1">
      <alignment horizontal="right" vertical="center"/>
      <protection/>
    </xf>
    <xf numFmtId="186" fontId="35" fillId="0" borderId="96" xfId="61" applyNumberFormat="1" applyFont="1" applyFill="1" applyBorder="1" applyAlignment="1">
      <alignment horizontal="right" vertical="center"/>
      <protection/>
    </xf>
    <xf numFmtId="0" fontId="34" fillId="0" borderId="13" xfId="61" applyFont="1" applyBorder="1" applyAlignment="1">
      <alignment horizontal="left" vertical="center"/>
      <protection/>
    </xf>
    <xf numFmtId="0" fontId="34" fillId="0" borderId="70" xfId="61" applyFont="1" applyBorder="1" applyAlignment="1">
      <alignment horizontal="left" vertical="center"/>
      <protection/>
    </xf>
    <xf numFmtId="0" fontId="34" fillId="0" borderId="62" xfId="61" applyFont="1" applyBorder="1" applyAlignment="1">
      <alignment horizontal="center" vertical="center"/>
      <protection/>
    </xf>
    <xf numFmtId="0" fontId="34" fillId="0" borderId="37" xfId="61" applyFont="1" applyBorder="1" applyAlignment="1">
      <alignment horizontal="center" vertical="center"/>
      <protection/>
    </xf>
    <xf numFmtId="49" fontId="34" fillId="0" borderId="97" xfId="61" applyNumberFormat="1" applyFont="1" applyFill="1" applyBorder="1" applyAlignment="1">
      <alignment horizontal="left" vertical="center"/>
      <protection/>
    </xf>
    <xf numFmtId="49" fontId="34" fillId="0" borderId="62" xfId="61" applyNumberFormat="1" applyFont="1" applyFill="1" applyBorder="1" applyAlignment="1">
      <alignment horizontal="left" vertical="center"/>
      <protection/>
    </xf>
    <xf numFmtId="49" fontId="34" fillId="0" borderId="37" xfId="61" applyNumberFormat="1" applyFont="1" applyFill="1" applyBorder="1" applyAlignment="1">
      <alignment horizontal="left" vertical="center"/>
      <protection/>
    </xf>
    <xf numFmtId="49" fontId="34" fillId="0" borderId="98" xfId="61" applyNumberFormat="1" applyFont="1" applyFill="1" applyBorder="1" applyAlignment="1">
      <alignment horizontal="center" vertical="center"/>
      <protection/>
    </xf>
    <xf numFmtId="49" fontId="34" fillId="0" borderId="92" xfId="61" applyNumberFormat="1" applyFont="1" applyFill="1" applyBorder="1" applyAlignment="1">
      <alignment horizontal="center" vertical="center"/>
      <protection/>
    </xf>
    <xf numFmtId="49" fontId="34" fillId="0" borderId="99" xfId="61" applyNumberFormat="1" applyFont="1" applyFill="1" applyBorder="1" applyAlignment="1">
      <alignment horizontal="center" vertical="center"/>
      <protection/>
    </xf>
    <xf numFmtId="186" fontId="35" fillId="26" borderId="92" xfId="61" applyNumberFormat="1" applyFont="1" applyFill="1" applyBorder="1" applyAlignment="1">
      <alignment horizontal="right" vertical="center"/>
      <protection/>
    </xf>
    <xf numFmtId="0" fontId="35" fillId="26" borderId="99" xfId="61" applyFont="1" applyFill="1" applyBorder="1" applyAlignment="1">
      <alignment horizontal="right" vertical="center"/>
      <protection/>
    </xf>
    <xf numFmtId="0" fontId="34" fillId="0" borderId="31" xfId="61" applyFont="1" applyBorder="1" applyAlignment="1">
      <alignment horizontal="center" vertical="center"/>
      <protection/>
    </xf>
    <xf numFmtId="0" fontId="34" fillId="0" borderId="100" xfId="61" applyFont="1" applyBorder="1" applyAlignment="1">
      <alignment horizontal="center" vertical="center"/>
      <protection/>
    </xf>
    <xf numFmtId="0" fontId="34" fillId="0" borderId="38" xfId="61" applyFont="1" applyBorder="1" applyAlignment="1">
      <alignment horizontal="left" vertical="center" wrapText="1"/>
      <protection/>
    </xf>
    <xf numFmtId="0" fontId="34" fillId="0" borderId="72" xfId="61" applyFont="1" applyBorder="1" applyAlignment="1">
      <alignment horizontal="left" vertical="center"/>
      <protection/>
    </xf>
    <xf numFmtId="0" fontId="34" fillId="0" borderId="60" xfId="61" applyFont="1" applyBorder="1" applyAlignment="1">
      <alignment horizontal="left" vertical="center"/>
      <protection/>
    </xf>
    <xf numFmtId="0" fontId="34" fillId="0" borderId="10" xfId="61" applyFont="1" applyBorder="1" applyAlignment="1">
      <alignment horizontal="left" vertical="center"/>
      <protection/>
    </xf>
    <xf numFmtId="0" fontId="34" fillId="0" borderId="0" xfId="61" applyFont="1" applyBorder="1" applyAlignment="1">
      <alignment horizontal="left" vertical="center"/>
      <protection/>
    </xf>
    <xf numFmtId="0" fontId="34" fillId="0" borderId="33" xfId="61" applyFont="1" applyBorder="1" applyAlignment="1">
      <alignment horizontal="left" vertical="center"/>
      <protection/>
    </xf>
    <xf numFmtId="0" fontId="34" fillId="0" borderId="11" xfId="61" applyFont="1" applyBorder="1" applyAlignment="1">
      <alignment horizontal="left" vertical="center"/>
      <protection/>
    </xf>
    <xf numFmtId="0" fontId="34" fillId="0" borderId="14" xfId="61" applyFont="1" applyBorder="1" applyAlignment="1">
      <alignment horizontal="left" vertical="center"/>
      <protection/>
    </xf>
    <xf numFmtId="0" fontId="34" fillId="0" borderId="12" xfId="61" applyFont="1" applyBorder="1" applyAlignment="1">
      <alignment horizontal="left" vertical="center"/>
      <protection/>
    </xf>
    <xf numFmtId="0" fontId="36" fillId="25" borderId="36" xfId="0" applyFont="1" applyFill="1" applyBorder="1" applyAlignment="1">
      <alignment horizontal="left" vertical="center" wrapText="1"/>
    </xf>
    <xf numFmtId="0" fontId="36" fillId="25" borderId="37" xfId="0" applyFont="1" applyFill="1" applyBorder="1" applyAlignment="1">
      <alignment horizontal="left" vertical="center" wrapText="1"/>
    </xf>
    <xf numFmtId="0" fontId="36" fillId="0" borderId="62" xfId="0" applyFont="1" applyBorder="1" applyAlignment="1">
      <alignment horizontal="left" vertical="center" wrapText="1"/>
    </xf>
    <xf numFmtId="0" fontId="36" fillId="0" borderId="37" xfId="0" applyFont="1" applyBorder="1" applyAlignment="1">
      <alignment horizontal="left" vertical="center" wrapText="1"/>
    </xf>
    <xf numFmtId="186" fontId="35" fillId="0" borderId="101" xfId="61" applyNumberFormat="1" applyFont="1" applyFill="1" applyBorder="1" applyAlignment="1">
      <alignment horizontal="right" vertical="center"/>
      <protection/>
    </xf>
    <xf numFmtId="186" fontId="35" fillId="0" borderId="102" xfId="61" applyNumberFormat="1" applyFont="1" applyFill="1" applyBorder="1" applyAlignment="1">
      <alignment horizontal="right" vertical="center"/>
      <protection/>
    </xf>
    <xf numFmtId="186" fontId="35" fillId="0" borderId="103" xfId="61" applyNumberFormat="1" applyFont="1" applyFill="1" applyBorder="1" applyAlignment="1">
      <alignment horizontal="right" vertical="center"/>
      <protection/>
    </xf>
    <xf numFmtId="186" fontId="35" fillId="0" borderId="104" xfId="61" applyNumberFormat="1" applyFont="1" applyFill="1" applyBorder="1" applyAlignment="1">
      <alignment horizontal="right" vertical="center"/>
      <protection/>
    </xf>
    <xf numFmtId="0" fontId="34" fillId="0" borderId="73" xfId="61" applyFont="1" applyBorder="1" applyAlignment="1">
      <alignment horizontal="left" vertical="center"/>
      <protection/>
    </xf>
    <xf numFmtId="0" fontId="34" fillId="0" borderId="74" xfId="61" applyFont="1" applyBorder="1" applyAlignment="1">
      <alignment horizontal="left" vertical="center"/>
      <protection/>
    </xf>
    <xf numFmtId="49" fontId="34" fillId="0" borderId="105" xfId="61" applyNumberFormat="1" applyFont="1" applyFill="1" applyBorder="1" applyAlignment="1">
      <alignment horizontal="center" vertical="center"/>
      <protection/>
    </xf>
    <xf numFmtId="49" fontId="34" fillId="0" borderId="106" xfId="61" applyNumberFormat="1" applyFont="1" applyFill="1" applyBorder="1" applyAlignment="1">
      <alignment horizontal="center" vertical="center"/>
      <protection/>
    </xf>
    <xf numFmtId="49" fontId="34" fillId="0" borderId="107" xfId="61" applyNumberFormat="1" applyFont="1" applyFill="1" applyBorder="1" applyAlignment="1">
      <alignment horizontal="center" vertical="center"/>
      <protection/>
    </xf>
    <xf numFmtId="186" fontId="35" fillId="26" borderId="106" xfId="61" applyNumberFormat="1" applyFont="1" applyFill="1" applyBorder="1" applyAlignment="1">
      <alignment horizontal="right" vertical="center"/>
      <protection/>
    </xf>
    <xf numFmtId="0" fontId="35" fillId="26" borderId="107" xfId="61" applyFont="1" applyFill="1" applyBorder="1" applyAlignment="1">
      <alignment horizontal="right" vertical="center"/>
      <protection/>
    </xf>
    <xf numFmtId="0" fontId="34" fillId="0" borderId="108" xfId="61" applyFont="1" applyBorder="1" applyAlignment="1">
      <alignment horizontal="center" vertical="center"/>
      <protection/>
    </xf>
    <xf numFmtId="0" fontId="34" fillId="0" borderId="109" xfId="61" applyFont="1" applyBorder="1" applyAlignment="1">
      <alignment horizontal="center" vertical="center"/>
      <protection/>
    </xf>
    <xf numFmtId="0" fontId="34" fillId="0" borderId="62" xfId="61" applyFont="1" applyFill="1" applyBorder="1" applyAlignment="1">
      <alignment horizontal="left" vertical="center"/>
      <protection/>
    </xf>
    <xf numFmtId="0" fontId="34" fillId="0" borderId="37" xfId="61" applyFont="1" applyFill="1" applyBorder="1" applyAlignment="1">
      <alignment horizontal="left" vertical="center"/>
      <protection/>
    </xf>
    <xf numFmtId="0" fontId="34" fillId="0" borderId="62" xfId="61" applyFont="1" applyBorder="1" applyAlignment="1">
      <alignment horizontal="left" vertical="center"/>
      <protection/>
    </xf>
    <xf numFmtId="0" fontId="34" fillId="0" borderId="37" xfId="61" applyFont="1" applyBorder="1" applyAlignment="1">
      <alignment horizontal="left" vertical="center"/>
      <protection/>
    </xf>
    <xf numFmtId="0" fontId="35" fillId="0" borderId="62" xfId="61" applyFont="1" applyFill="1" applyBorder="1" applyAlignment="1">
      <alignment horizontal="center" vertical="center"/>
      <protection/>
    </xf>
    <xf numFmtId="0" fontId="35" fillId="0" borderId="37" xfId="61" applyFont="1" applyFill="1" applyBorder="1" applyAlignment="1">
      <alignment horizontal="center" vertical="center"/>
      <protection/>
    </xf>
    <xf numFmtId="0" fontId="34" fillId="25" borderId="110" xfId="61" applyFont="1" applyFill="1" applyBorder="1" applyAlignment="1">
      <alignment horizontal="center" vertical="center"/>
      <protection/>
    </xf>
    <xf numFmtId="0" fontId="34" fillId="25" borderId="94" xfId="61" applyFont="1" applyFill="1" applyBorder="1" applyAlignment="1">
      <alignment horizontal="center" vertical="center"/>
      <protection/>
    </xf>
    <xf numFmtId="0" fontId="34" fillId="25" borderId="111" xfId="61" applyFont="1" applyFill="1" applyBorder="1" applyAlignment="1">
      <alignment horizontal="center" vertical="center"/>
      <protection/>
    </xf>
    <xf numFmtId="0" fontId="34" fillId="25" borderId="112" xfId="61" applyFont="1" applyFill="1" applyBorder="1" applyAlignment="1">
      <alignment horizontal="center" vertical="center"/>
      <protection/>
    </xf>
    <xf numFmtId="0" fontId="34" fillId="25" borderId="113" xfId="6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/>
    </xf>
    <xf numFmtId="38" fontId="7" fillId="0" borderId="13" xfId="49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187" fontId="31" fillId="0" borderId="36" xfId="0" applyNumberFormat="1" applyFont="1" applyBorder="1" applyAlignment="1">
      <alignment horizontal="center"/>
    </xf>
    <xf numFmtId="187" fontId="31" fillId="0" borderId="62" xfId="0" applyNumberFormat="1" applyFont="1" applyBorder="1" applyAlignment="1">
      <alignment horizontal="center"/>
    </xf>
    <xf numFmtId="187" fontId="31" fillId="0" borderId="37" xfId="0" applyNumberFormat="1" applyFont="1" applyBorder="1" applyAlignment="1">
      <alignment horizontal="center"/>
    </xf>
    <xf numFmtId="0" fontId="7" fillId="0" borderId="10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38" fontId="7" fillId="0" borderId="116" xfId="49" applyFont="1" applyBorder="1" applyAlignment="1">
      <alignment horizontal="center" vertical="center"/>
    </xf>
    <xf numFmtId="38" fontId="7" fillId="0" borderId="94" xfId="49" applyFont="1" applyBorder="1" applyAlignment="1">
      <alignment horizontal="center" vertical="center"/>
    </xf>
    <xf numFmtId="38" fontId="7" fillId="0" borderId="111" xfId="49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6</xdr:row>
      <xdr:rowOff>38100</xdr:rowOff>
    </xdr:from>
    <xdr:to>
      <xdr:col>8</xdr:col>
      <xdr:colOff>47625</xdr:colOff>
      <xdr:row>8</xdr:row>
      <xdr:rowOff>9525</xdr:rowOff>
    </xdr:to>
    <xdr:sp>
      <xdr:nvSpPr>
        <xdr:cNvPr id="1" name="AutoShape 19"/>
        <xdr:cNvSpPr>
          <a:spLocks/>
        </xdr:cNvSpPr>
      </xdr:nvSpPr>
      <xdr:spPr>
        <a:xfrm>
          <a:off x="8020050" y="1181100"/>
          <a:ext cx="762000" cy="390525"/>
        </a:xfrm>
        <a:prstGeom prst="roundRect">
          <a:avLst/>
        </a:prstGeom>
        <a:noFill/>
        <a:ln w="28575" cmpd="sng">
          <a:solidFill>
            <a:srgbClr val="0000D4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1571625</xdr:colOff>
      <xdr:row>4</xdr:row>
      <xdr:rowOff>38100</xdr:rowOff>
    </xdr:from>
    <xdr:to>
      <xdr:col>6</xdr:col>
      <xdr:colOff>676275</xdr:colOff>
      <xdr:row>5</xdr:row>
      <xdr:rowOff>114300</xdr:rowOff>
    </xdr:to>
    <xdr:sp>
      <xdr:nvSpPr>
        <xdr:cNvPr id="2" name="AutoShape 20"/>
        <xdr:cNvSpPr>
          <a:spLocks/>
        </xdr:cNvSpPr>
      </xdr:nvSpPr>
      <xdr:spPr>
        <a:xfrm>
          <a:off x="2305050" y="762000"/>
          <a:ext cx="5429250" cy="285750"/>
        </a:xfrm>
        <a:prstGeom prst="wedgeRoundRectCallout">
          <a:avLst>
            <a:gd name="adj1" fmla="val 55087"/>
            <a:gd name="adj2" fmla="val 101722"/>
          </a:avLst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計を、「別紙３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総費用年度別内訳表」の項番３積算費用へ転記</a:t>
          </a:r>
        </a:p>
      </xdr:txBody>
    </xdr:sp>
    <xdr:clientData/>
  </xdr:twoCellAnchor>
  <xdr:twoCellAnchor>
    <xdr:from>
      <xdr:col>7</xdr:col>
      <xdr:colOff>95250</xdr:colOff>
      <xdr:row>8</xdr:row>
      <xdr:rowOff>66675</xdr:rowOff>
    </xdr:from>
    <xdr:to>
      <xdr:col>8</xdr:col>
      <xdr:colOff>47625</xdr:colOff>
      <xdr:row>11</xdr:row>
      <xdr:rowOff>9525</xdr:rowOff>
    </xdr:to>
    <xdr:sp>
      <xdr:nvSpPr>
        <xdr:cNvPr id="3" name="AutoShape 21"/>
        <xdr:cNvSpPr>
          <a:spLocks/>
        </xdr:cNvSpPr>
      </xdr:nvSpPr>
      <xdr:spPr>
        <a:xfrm>
          <a:off x="8020050" y="1628775"/>
          <a:ext cx="762000" cy="581025"/>
        </a:xfrm>
        <a:prstGeom prst="roundRect">
          <a:avLst/>
        </a:prstGeom>
        <a:noFill/>
        <a:ln w="28575" cmpd="sng">
          <a:solidFill>
            <a:srgbClr val="0000D4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1743075</xdr:colOff>
      <xdr:row>17</xdr:row>
      <xdr:rowOff>38100</xdr:rowOff>
    </xdr:from>
    <xdr:to>
      <xdr:col>6</xdr:col>
      <xdr:colOff>676275</xdr:colOff>
      <xdr:row>18</xdr:row>
      <xdr:rowOff>95250</xdr:rowOff>
    </xdr:to>
    <xdr:sp>
      <xdr:nvSpPr>
        <xdr:cNvPr id="4" name="AutoShape 22"/>
        <xdr:cNvSpPr>
          <a:spLocks/>
        </xdr:cNvSpPr>
      </xdr:nvSpPr>
      <xdr:spPr>
        <a:xfrm>
          <a:off x="2476500" y="3505200"/>
          <a:ext cx="5257800" cy="266700"/>
        </a:xfrm>
        <a:prstGeom prst="wedgeRoundRectCallout">
          <a:avLst>
            <a:gd name="adj1" fmla="val 54685"/>
            <a:gd name="adj2" fmla="val -581032"/>
          </a:avLst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計を、「別紙３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総費用年度別内訳表」の項番４積算費用へ転記</a:t>
          </a:r>
        </a:p>
      </xdr:txBody>
    </xdr:sp>
    <xdr:clientData/>
  </xdr:twoCellAnchor>
  <xdr:twoCellAnchor>
    <xdr:from>
      <xdr:col>7</xdr:col>
      <xdr:colOff>95250</xdr:colOff>
      <xdr:row>11</xdr:row>
      <xdr:rowOff>66675</xdr:rowOff>
    </xdr:from>
    <xdr:to>
      <xdr:col>8</xdr:col>
      <xdr:colOff>47625</xdr:colOff>
      <xdr:row>16</xdr:row>
      <xdr:rowOff>28575</xdr:rowOff>
    </xdr:to>
    <xdr:sp>
      <xdr:nvSpPr>
        <xdr:cNvPr id="5" name="AutoShape 23"/>
        <xdr:cNvSpPr>
          <a:spLocks/>
        </xdr:cNvSpPr>
      </xdr:nvSpPr>
      <xdr:spPr>
        <a:xfrm>
          <a:off x="8020050" y="2266950"/>
          <a:ext cx="762000" cy="1019175"/>
        </a:xfrm>
        <a:prstGeom prst="roundRect">
          <a:avLst/>
        </a:prstGeom>
        <a:noFill/>
        <a:ln w="28575" cmpd="sng">
          <a:solidFill>
            <a:srgbClr val="0000D4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38100</xdr:rowOff>
    </xdr:from>
    <xdr:to>
      <xdr:col>9</xdr:col>
      <xdr:colOff>4638675</xdr:colOff>
      <xdr:row>18</xdr:row>
      <xdr:rowOff>95250</xdr:rowOff>
    </xdr:to>
    <xdr:sp>
      <xdr:nvSpPr>
        <xdr:cNvPr id="6" name="AutoShape 24"/>
        <xdr:cNvSpPr>
          <a:spLocks/>
        </xdr:cNvSpPr>
      </xdr:nvSpPr>
      <xdr:spPr>
        <a:xfrm>
          <a:off x="8829675" y="3505200"/>
          <a:ext cx="5353050" cy="266700"/>
        </a:xfrm>
        <a:prstGeom prst="wedgeRoundRectCallout">
          <a:avLst>
            <a:gd name="adj1" fmla="val -49759"/>
            <a:gd name="adj2" fmla="val -181032"/>
          </a:avLst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計を、「別紙３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総費用年度別内訳表」の項番５積算費用へ転記</a:t>
          </a:r>
        </a:p>
      </xdr:txBody>
    </xdr:sp>
    <xdr:clientData/>
  </xdr:twoCellAnchor>
  <xdr:twoCellAnchor>
    <xdr:from>
      <xdr:col>2</xdr:col>
      <xdr:colOff>200025</xdr:colOff>
      <xdr:row>21</xdr:row>
      <xdr:rowOff>142875</xdr:rowOff>
    </xdr:from>
    <xdr:to>
      <xdr:col>2</xdr:col>
      <xdr:colOff>1819275</xdr:colOff>
      <xdr:row>24</xdr:row>
      <xdr:rowOff>9525</xdr:rowOff>
    </xdr:to>
    <xdr:sp>
      <xdr:nvSpPr>
        <xdr:cNvPr id="7" name="AutoShape 25"/>
        <xdr:cNvSpPr>
          <a:spLocks/>
        </xdr:cNvSpPr>
      </xdr:nvSpPr>
      <xdr:spPr>
        <a:xfrm>
          <a:off x="933450" y="4333875"/>
          <a:ext cx="1619250" cy="495300"/>
        </a:xfrm>
        <a:prstGeom prst="wedgeRoundRectCallout">
          <a:avLst>
            <a:gd name="adj1" fmla="val 93703"/>
            <a:gd name="adj2" fmla="val -80768"/>
          </a:avLst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実在する製品の型番を記載する</a:t>
          </a:r>
        </a:p>
      </xdr:txBody>
    </xdr:sp>
    <xdr:clientData/>
  </xdr:twoCellAnchor>
  <xdr:twoCellAnchor>
    <xdr:from>
      <xdr:col>9</xdr:col>
      <xdr:colOff>3038475</xdr:colOff>
      <xdr:row>22</xdr:row>
      <xdr:rowOff>76200</xdr:rowOff>
    </xdr:from>
    <xdr:to>
      <xdr:col>9</xdr:col>
      <xdr:colOff>4629150</xdr:colOff>
      <xdr:row>24</xdr:row>
      <xdr:rowOff>152400</xdr:rowOff>
    </xdr:to>
    <xdr:sp>
      <xdr:nvSpPr>
        <xdr:cNvPr id="8" name="AutoShape 26"/>
        <xdr:cNvSpPr>
          <a:spLocks/>
        </xdr:cNvSpPr>
      </xdr:nvSpPr>
      <xdr:spPr>
        <a:xfrm>
          <a:off x="12582525" y="4476750"/>
          <a:ext cx="1600200" cy="495300"/>
        </a:xfrm>
        <a:prstGeom prst="wedgeRoundRectCallout">
          <a:avLst>
            <a:gd name="adj1" fmla="val -47037"/>
            <a:gd name="adj2" fmla="val -107694"/>
          </a:avLst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製品のスペックを記載する</a:t>
          </a:r>
        </a:p>
      </xdr:txBody>
    </xdr:sp>
    <xdr:clientData/>
  </xdr:twoCellAnchor>
  <xdr:twoCellAnchor>
    <xdr:from>
      <xdr:col>7</xdr:col>
      <xdr:colOff>95250</xdr:colOff>
      <xdr:row>20</xdr:row>
      <xdr:rowOff>28575</xdr:rowOff>
    </xdr:from>
    <xdr:to>
      <xdr:col>8</xdr:col>
      <xdr:colOff>47625</xdr:colOff>
      <xdr:row>27</xdr:row>
      <xdr:rowOff>9525</xdr:rowOff>
    </xdr:to>
    <xdr:sp>
      <xdr:nvSpPr>
        <xdr:cNvPr id="9" name="AutoShape 27"/>
        <xdr:cNvSpPr>
          <a:spLocks/>
        </xdr:cNvSpPr>
      </xdr:nvSpPr>
      <xdr:spPr>
        <a:xfrm>
          <a:off x="8020050" y="4010025"/>
          <a:ext cx="762000" cy="1447800"/>
        </a:xfrm>
        <a:prstGeom prst="roundRect">
          <a:avLst/>
        </a:prstGeom>
        <a:noFill/>
        <a:ln w="28575" cmpd="sng">
          <a:solidFill>
            <a:srgbClr val="0000D4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295275</xdr:colOff>
      <xdr:row>28</xdr:row>
      <xdr:rowOff>9525</xdr:rowOff>
    </xdr:from>
    <xdr:to>
      <xdr:col>9</xdr:col>
      <xdr:colOff>5753100</xdr:colOff>
      <xdr:row>29</xdr:row>
      <xdr:rowOff>76200</xdr:rowOff>
    </xdr:to>
    <xdr:sp>
      <xdr:nvSpPr>
        <xdr:cNvPr id="10" name="AutoShape 28"/>
        <xdr:cNvSpPr>
          <a:spLocks/>
        </xdr:cNvSpPr>
      </xdr:nvSpPr>
      <xdr:spPr>
        <a:xfrm>
          <a:off x="9839325" y="5667375"/>
          <a:ext cx="5457825" cy="276225"/>
        </a:xfrm>
        <a:prstGeom prst="wedgeRoundRectCallout">
          <a:avLst>
            <a:gd name="adj1" fmla="val -71726"/>
            <a:gd name="adj2" fmla="val -181032"/>
          </a:avLst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計を、「別紙３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総費用年度別内訳表」の項番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積算費用へ転記</a:t>
          </a:r>
        </a:p>
      </xdr:txBody>
    </xdr:sp>
    <xdr:clientData/>
  </xdr:twoCellAnchor>
  <xdr:twoCellAnchor>
    <xdr:from>
      <xdr:col>9</xdr:col>
      <xdr:colOff>295275</xdr:colOff>
      <xdr:row>30</xdr:row>
      <xdr:rowOff>0</xdr:rowOff>
    </xdr:from>
    <xdr:to>
      <xdr:col>9</xdr:col>
      <xdr:colOff>5762625</xdr:colOff>
      <xdr:row>31</xdr:row>
      <xdr:rowOff>76200</xdr:rowOff>
    </xdr:to>
    <xdr:sp>
      <xdr:nvSpPr>
        <xdr:cNvPr id="11" name="AutoShape 29"/>
        <xdr:cNvSpPr>
          <a:spLocks/>
        </xdr:cNvSpPr>
      </xdr:nvSpPr>
      <xdr:spPr>
        <a:xfrm>
          <a:off x="9839325" y="6076950"/>
          <a:ext cx="5467350" cy="285750"/>
        </a:xfrm>
        <a:prstGeom prst="wedgeRoundRectCallout">
          <a:avLst>
            <a:gd name="adj1" fmla="val -71976"/>
            <a:gd name="adj2" fmla="val -112069"/>
          </a:avLst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計を、「別紙３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総費用年度別内訳表」の項番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積算費用へ転記</a:t>
          </a:r>
        </a:p>
      </xdr:txBody>
    </xdr:sp>
    <xdr:clientData/>
  </xdr:twoCellAnchor>
  <xdr:twoCellAnchor>
    <xdr:from>
      <xdr:col>7</xdr:col>
      <xdr:colOff>95250</xdr:colOff>
      <xdr:row>27</xdr:row>
      <xdr:rowOff>66675</xdr:rowOff>
    </xdr:from>
    <xdr:to>
      <xdr:col>8</xdr:col>
      <xdr:colOff>47625</xdr:colOff>
      <xdr:row>34</xdr:row>
      <xdr:rowOff>47625</xdr:rowOff>
    </xdr:to>
    <xdr:sp>
      <xdr:nvSpPr>
        <xdr:cNvPr id="12" name="AutoShape 30"/>
        <xdr:cNvSpPr>
          <a:spLocks/>
        </xdr:cNvSpPr>
      </xdr:nvSpPr>
      <xdr:spPr>
        <a:xfrm>
          <a:off x="8020050" y="5514975"/>
          <a:ext cx="762000" cy="1447800"/>
        </a:xfrm>
        <a:prstGeom prst="roundRect">
          <a:avLst/>
        </a:prstGeom>
        <a:noFill/>
        <a:ln w="28575" cmpd="sng">
          <a:solidFill>
            <a:srgbClr val="0000D4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295275</xdr:colOff>
      <xdr:row>35</xdr:row>
      <xdr:rowOff>152400</xdr:rowOff>
    </xdr:from>
    <xdr:to>
      <xdr:col>9</xdr:col>
      <xdr:colOff>5114925</xdr:colOff>
      <xdr:row>37</xdr:row>
      <xdr:rowOff>133350</xdr:rowOff>
    </xdr:to>
    <xdr:sp>
      <xdr:nvSpPr>
        <xdr:cNvPr id="13" name="AutoShape 31"/>
        <xdr:cNvSpPr>
          <a:spLocks/>
        </xdr:cNvSpPr>
      </xdr:nvSpPr>
      <xdr:spPr>
        <a:xfrm>
          <a:off x="9839325" y="7277100"/>
          <a:ext cx="4810125" cy="285750"/>
        </a:xfrm>
        <a:prstGeom prst="wedgeRoundRectCallout">
          <a:avLst>
            <a:gd name="adj1" fmla="val -58643"/>
            <a:gd name="adj2" fmla="val 101722"/>
          </a:avLst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「別紙３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総費用年度別内訳表」へ転記。以下同様</a:t>
          </a:r>
        </a:p>
      </xdr:txBody>
    </xdr:sp>
    <xdr:clientData/>
  </xdr:twoCellAnchor>
  <xdr:twoCellAnchor>
    <xdr:from>
      <xdr:col>9</xdr:col>
      <xdr:colOff>6200775</xdr:colOff>
      <xdr:row>6</xdr:row>
      <xdr:rowOff>152400</xdr:rowOff>
    </xdr:from>
    <xdr:to>
      <xdr:col>9</xdr:col>
      <xdr:colOff>9791700</xdr:colOff>
      <xdr:row>10</xdr:row>
      <xdr:rowOff>152400</xdr:rowOff>
    </xdr:to>
    <xdr:sp>
      <xdr:nvSpPr>
        <xdr:cNvPr id="14" name="AutoShape 37"/>
        <xdr:cNvSpPr>
          <a:spLocks/>
        </xdr:cNvSpPr>
      </xdr:nvSpPr>
      <xdr:spPr>
        <a:xfrm>
          <a:off x="15744825" y="1295400"/>
          <a:ext cx="3590925" cy="838200"/>
        </a:xfrm>
        <a:prstGeom prst="wedgeRoundRectCallout">
          <a:avLst>
            <a:gd name="adj1" fmla="val -63740"/>
            <a:gd name="adj2" fmla="val -12069"/>
          </a:avLst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オプション費用またはカスタマイズ費用のうち、基本方針の実現の費用内訳を、「別紙４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オプション及びカスタマイズ費用内訳」に記載する。</a:t>
          </a:r>
        </a:p>
      </xdr:txBody>
    </xdr:sp>
    <xdr:clientData/>
  </xdr:twoCellAnchor>
  <xdr:twoCellAnchor>
    <xdr:from>
      <xdr:col>9</xdr:col>
      <xdr:colOff>5514975</xdr:colOff>
      <xdr:row>1</xdr:row>
      <xdr:rowOff>0</xdr:rowOff>
    </xdr:from>
    <xdr:to>
      <xdr:col>9</xdr:col>
      <xdr:colOff>9791700</xdr:colOff>
      <xdr:row>5</xdr:row>
      <xdr:rowOff>190500</xdr:rowOff>
    </xdr:to>
    <xdr:sp>
      <xdr:nvSpPr>
        <xdr:cNvPr id="15" name="AutoShape 36"/>
        <xdr:cNvSpPr>
          <a:spLocks/>
        </xdr:cNvSpPr>
      </xdr:nvSpPr>
      <xdr:spPr>
        <a:xfrm>
          <a:off x="15059025" y="247650"/>
          <a:ext cx="4276725" cy="876300"/>
        </a:xfrm>
        <a:prstGeom prst="wedgeRoundRectCallout">
          <a:avLst>
            <a:gd name="adj1" fmla="val -69810"/>
            <a:gd name="adj2" fmla="val 38888"/>
          </a:avLst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この欄の根拠説明が重要。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特に、機能数やテーブル数等に基づいて、工数につながる計算式や考え方の説明が必要。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1752600</xdr:colOff>
      <xdr:row>6</xdr:row>
      <xdr:rowOff>200025</xdr:rowOff>
    </xdr:from>
    <xdr:to>
      <xdr:col>3</xdr:col>
      <xdr:colOff>3324225</xdr:colOff>
      <xdr:row>10</xdr:row>
      <xdr:rowOff>123825</xdr:rowOff>
    </xdr:to>
    <xdr:sp>
      <xdr:nvSpPr>
        <xdr:cNvPr id="1" name="AutoShape 36"/>
        <xdr:cNvSpPr>
          <a:spLocks/>
        </xdr:cNvSpPr>
      </xdr:nvSpPr>
      <xdr:spPr>
        <a:xfrm>
          <a:off x="2486025" y="1657350"/>
          <a:ext cx="1571625" cy="895350"/>
        </a:xfrm>
        <a:prstGeom prst="wedgeRoundRectCallout">
          <a:avLst>
            <a:gd name="adj1" fmla="val 81125"/>
            <a:gd name="adj2" fmla="val -18018"/>
          </a:avLst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オプション対応かカスタマイズ対応かを記載。パッケージで実現の場合はその旨記載し、費用は空白で。</a:t>
          </a:r>
        </a:p>
      </xdr:txBody>
    </xdr:sp>
    <xdr:clientData/>
  </xdr:twoCellAnchor>
  <xdr:twoCellAnchor>
    <xdr:from>
      <xdr:col>5</xdr:col>
      <xdr:colOff>85725</xdr:colOff>
      <xdr:row>5</xdr:row>
      <xdr:rowOff>200025</xdr:rowOff>
    </xdr:from>
    <xdr:to>
      <xdr:col>5</xdr:col>
      <xdr:colOff>2428875</xdr:colOff>
      <xdr:row>6</xdr:row>
      <xdr:rowOff>276225</xdr:rowOff>
    </xdr:to>
    <xdr:sp>
      <xdr:nvSpPr>
        <xdr:cNvPr id="2" name="AutoShape 36"/>
        <xdr:cNvSpPr>
          <a:spLocks/>
        </xdr:cNvSpPr>
      </xdr:nvSpPr>
      <xdr:spPr>
        <a:xfrm>
          <a:off x="5467350" y="1447800"/>
          <a:ext cx="2343150" cy="285750"/>
        </a:xfrm>
        <a:prstGeom prst="wedgeRoundRectCallout">
          <a:avLst>
            <a:gd name="adj1" fmla="val 15222"/>
            <a:gd name="adj2" fmla="val 98055"/>
          </a:avLst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提案書の見出し等を簡潔に記載</a:t>
          </a:r>
        </a:p>
      </xdr:txBody>
    </xdr:sp>
    <xdr:clientData/>
  </xdr:twoCellAnchor>
  <xdr:twoCellAnchor>
    <xdr:from>
      <xdr:col>6</xdr:col>
      <xdr:colOff>247650</xdr:colOff>
      <xdr:row>6</xdr:row>
      <xdr:rowOff>0</xdr:rowOff>
    </xdr:from>
    <xdr:to>
      <xdr:col>9</xdr:col>
      <xdr:colOff>200025</xdr:colOff>
      <xdr:row>6</xdr:row>
      <xdr:rowOff>285750</xdr:rowOff>
    </xdr:to>
    <xdr:sp>
      <xdr:nvSpPr>
        <xdr:cNvPr id="3" name="AutoShape 36"/>
        <xdr:cNvSpPr>
          <a:spLocks/>
        </xdr:cNvSpPr>
      </xdr:nvSpPr>
      <xdr:spPr>
        <a:xfrm>
          <a:off x="8543925" y="1457325"/>
          <a:ext cx="2686050" cy="285750"/>
        </a:xfrm>
        <a:prstGeom prst="wedgeRoundRectCallout">
          <a:avLst>
            <a:gd name="adj1" fmla="val -49925"/>
            <a:gd name="adj2" fmla="val 94722"/>
          </a:avLst>
        </a:prstGeom>
        <a:solidFill>
          <a:srgbClr val="FFFFFF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提案書の該当ページを記載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zoomScale="90" zoomScaleNormal="90" zoomScalePageLayoutView="0" workbookViewId="0" topLeftCell="A1">
      <selection activeCell="Z16" sqref="Z16"/>
    </sheetView>
  </sheetViews>
  <sheetFormatPr defaultColWidth="13" defaultRowHeight="14.25"/>
  <cols>
    <col min="1" max="1" width="2.59765625" style="225" customWidth="1"/>
    <col min="2" max="2" width="2.59765625" style="226" customWidth="1"/>
    <col min="3" max="19" width="2.59765625" style="225" customWidth="1"/>
    <col min="20" max="23" width="8.59765625" style="225" customWidth="1"/>
    <col min="24" max="24" width="18.19921875" style="225" customWidth="1"/>
    <col min="25" max="25" width="2.59765625" style="225" customWidth="1"/>
    <col min="26" max="59" width="8.59765625" style="225" customWidth="1"/>
    <col min="60" max="16384" width="13" style="225" customWidth="1"/>
  </cols>
  <sheetData>
    <row r="1" ht="17.25">
      <c r="B1" s="235" t="s">
        <v>158</v>
      </c>
    </row>
    <row r="3" ht="13.5">
      <c r="B3" s="242" t="s">
        <v>159</v>
      </c>
    </row>
    <row r="4" spans="2:24" ht="27" customHeight="1">
      <c r="B4" s="237" t="s">
        <v>141</v>
      </c>
      <c r="C4" s="238" t="s">
        <v>133</v>
      </c>
      <c r="D4" s="238"/>
      <c r="E4" s="238"/>
      <c r="F4" s="238"/>
      <c r="G4" s="240"/>
      <c r="H4" s="342" t="s">
        <v>146</v>
      </c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3"/>
    </row>
    <row r="5" spans="2:24" ht="27" customHeight="1">
      <c r="B5" s="237" t="s">
        <v>142</v>
      </c>
      <c r="C5" s="238" t="s">
        <v>134</v>
      </c>
      <c r="D5" s="238"/>
      <c r="E5" s="238"/>
      <c r="F5" s="238"/>
      <c r="G5" s="240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5"/>
      <c r="T5" s="325" t="s">
        <v>144</v>
      </c>
      <c r="U5" s="326"/>
      <c r="V5" s="327"/>
      <c r="W5" s="327"/>
      <c r="X5" s="328"/>
    </row>
    <row r="6" spans="2:24" ht="27" customHeight="1">
      <c r="B6" s="237" t="s">
        <v>145</v>
      </c>
      <c r="C6" s="238" t="s">
        <v>143</v>
      </c>
      <c r="D6" s="238"/>
      <c r="E6" s="238"/>
      <c r="F6" s="238"/>
      <c r="G6" s="240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5"/>
    </row>
    <row r="8" ht="13.5">
      <c r="B8" s="242" t="s">
        <v>160</v>
      </c>
    </row>
    <row r="9" spans="2:24" ht="27" customHeight="1">
      <c r="B9" s="239" t="s">
        <v>141</v>
      </c>
      <c r="C9" s="238" t="s">
        <v>150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41"/>
      <c r="T9" s="346" t="s">
        <v>152</v>
      </c>
      <c r="U9" s="346"/>
      <c r="V9" s="346"/>
      <c r="W9" s="346"/>
      <c r="X9" s="347"/>
    </row>
    <row r="10" spans="2:24" ht="27" customHeight="1">
      <c r="B10" s="239" t="s">
        <v>142</v>
      </c>
      <c r="C10" s="238" t="s">
        <v>135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41"/>
      <c r="T10" s="346" t="s">
        <v>172</v>
      </c>
      <c r="U10" s="346"/>
      <c r="V10" s="346"/>
      <c r="W10" s="346"/>
      <c r="X10" s="347"/>
    </row>
    <row r="11" ht="12">
      <c r="B11" s="226" t="s">
        <v>151</v>
      </c>
    </row>
    <row r="13" spans="2:24" ht="14.25" thickBot="1">
      <c r="B13" s="242" t="s">
        <v>161</v>
      </c>
      <c r="W13" s="227"/>
      <c r="X13" s="227"/>
    </row>
    <row r="14" spans="2:24" ht="27" customHeight="1">
      <c r="B14" s="348" t="s">
        <v>136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50"/>
      <c r="T14" s="350" t="s">
        <v>137</v>
      </c>
      <c r="U14" s="351"/>
      <c r="V14" s="351" t="s">
        <v>138</v>
      </c>
      <c r="W14" s="351"/>
      <c r="X14" s="352"/>
    </row>
    <row r="15" spans="2:24" ht="27" customHeight="1">
      <c r="B15" s="306" t="s">
        <v>153</v>
      </c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8"/>
      <c r="T15" s="329">
        <v>0</v>
      </c>
      <c r="U15" s="330"/>
      <c r="V15" s="298"/>
      <c r="W15" s="298"/>
      <c r="X15" s="299"/>
    </row>
    <row r="16" spans="2:24" ht="27" customHeight="1">
      <c r="B16" s="306" t="s">
        <v>154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8"/>
      <c r="T16" s="300">
        <v>0</v>
      </c>
      <c r="U16" s="301"/>
      <c r="V16" s="302"/>
      <c r="W16" s="302"/>
      <c r="X16" s="303"/>
    </row>
    <row r="17" spans="2:24" ht="27" customHeight="1">
      <c r="B17" s="306" t="s">
        <v>155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8"/>
      <c r="T17" s="300">
        <v>0</v>
      </c>
      <c r="U17" s="301"/>
      <c r="V17" s="302"/>
      <c r="W17" s="302"/>
      <c r="X17" s="303"/>
    </row>
    <row r="18" spans="2:24" ht="27" customHeight="1">
      <c r="B18" s="306" t="s">
        <v>156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8"/>
      <c r="T18" s="300">
        <v>0</v>
      </c>
      <c r="U18" s="301"/>
      <c r="V18" s="302"/>
      <c r="W18" s="302"/>
      <c r="X18" s="303"/>
    </row>
    <row r="19" spans="2:24" ht="27" customHeight="1" thickBot="1">
      <c r="B19" s="306" t="s">
        <v>157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8"/>
      <c r="T19" s="331">
        <v>0</v>
      </c>
      <c r="U19" s="332"/>
      <c r="V19" s="333"/>
      <c r="W19" s="333"/>
      <c r="X19" s="334"/>
    </row>
    <row r="20" spans="2:24" ht="27" customHeight="1">
      <c r="B20" s="335" t="s">
        <v>139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7"/>
      <c r="T20" s="338">
        <f>SUM(T15:U19)</f>
        <v>0</v>
      </c>
      <c r="U20" s="339"/>
      <c r="V20" s="340"/>
      <c r="W20" s="340"/>
      <c r="X20" s="341"/>
    </row>
    <row r="21" spans="2:24" ht="27" customHeight="1" thickBot="1">
      <c r="B21" s="309" t="s">
        <v>140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1"/>
      <c r="T21" s="312">
        <f>T20*1.08</f>
        <v>0</v>
      </c>
      <c r="U21" s="313"/>
      <c r="V21" s="314"/>
      <c r="W21" s="314"/>
      <c r="X21" s="315"/>
    </row>
    <row r="23" spans="2:24" s="233" customFormat="1" ht="12" customHeight="1"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231"/>
      <c r="V23" s="232"/>
      <c r="W23" s="232"/>
      <c r="X23" s="232"/>
    </row>
    <row r="24" ht="13.5">
      <c r="B24" s="242" t="s">
        <v>162</v>
      </c>
    </row>
    <row r="25" spans="2:24" ht="12">
      <c r="B25" s="316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8"/>
    </row>
    <row r="26" spans="2:24" ht="12">
      <c r="B26" s="319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1"/>
    </row>
    <row r="27" spans="2:24" ht="12">
      <c r="B27" s="319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1"/>
    </row>
    <row r="28" spans="2:24" ht="12">
      <c r="B28" s="319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1"/>
    </row>
    <row r="29" spans="2:24" ht="12">
      <c r="B29" s="319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1"/>
    </row>
    <row r="30" spans="2:24" ht="12">
      <c r="B30" s="319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1"/>
    </row>
    <row r="31" spans="2:24" ht="12">
      <c r="B31" s="319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1"/>
    </row>
    <row r="32" spans="2:24" ht="12">
      <c r="B32" s="319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1"/>
    </row>
    <row r="33" spans="2:24" ht="12">
      <c r="B33" s="319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1"/>
    </row>
    <row r="34" spans="2:24" ht="12">
      <c r="B34" s="319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1"/>
    </row>
    <row r="35" spans="2:24" ht="12">
      <c r="B35" s="319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1"/>
    </row>
    <row r="36" spans="2:24" ht="12">
      <c r="B36" s="319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1"/>
    </row>
    <row r="37" spans="2:24" ht="12">
      <c r="B37" s="319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1"/>
    </row>
    <row r="38" spans="2:24" ht="12">
      <c r="B38" s="319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1"/>
    </row>
    <row r="39" spans="2:24" ht="12">
      <c r="B39" s="319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1"/>
    </row>
    <row r="40" spans="2:24" ht="12">
      <c r="B40" s="319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1"/>
    </row>
    <row r="41" spans="2:24" ht="12">
      <c r="B41" s="319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1"/>
    </row>
    <row r="42" spans="2:24" ht="12">
      <c r="B42" s="319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1"/>
    </row>
    <row r="43" spans="2:24" ht="12">
      <c r="B43" s="322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4"/>
    </row>
  </sheetData>
  <sheetProtection/>
  <mergeCells count="32">
    <mergeCell ref="H4:X4"/>
    <mergeCell ref="H5:S5"/>
    <mergeCell ref="T9:X9"/>
    <mergeCell ref="T10:X10"/>
    <mergeCell ref="B14:S14"/>
    <mergeCell ref="T14:U14"/>
    <mergeCell ref="V14:X14"/>
    <mergeCell ref="T18:U18"/>
    <mergeCell ref="V18:X18"/>
    <mergeCell ref="T19:U19"/>
    <mergeCell ref="V19:X19"/>
    <mergeCell ref="B20:S20"/>
    <mergeCell ref="T20:U20"/>
    <mergeCell ref="V20:X20"/>
    <mergeCell ref="B19:S19"/>
    <mergeCell ref="B21:S21"/>
    <mergeCell ref="T21:U21"/>
    <mergeCell ref="V21:X21"/>
    <mergeCell ref="B25:X43"/>
    <mergeCell ref="T5:U5"/>
    <mergeCell ref="V5:X5"/>
    <mergeCell ref="T16:U16"/>
    <mergeCell ref="V16:X16"/>
    <mergeCell ref="T15:U15"/>
    <mergeCell ref="B18:S18"/>
    <mergeCell ref="V15:X15"/>
    <mergeCell ref="T17:U17"/>
    <mergeCell ref="V17:X17"/>
    <mergeCell ref="H6:X6"/>
    <mergeCell ref="B15:S15"/>
    <mergeCell ref="B16:S16"/>
    <mergeCell ref="B17:S17"/>
  </mergeCells>
  <printOptions/>
  <pageMargins left="0.3937007874015748" right="0.1968503937007874" top="0.7480314960629921" bottom="0.7480314960629921" header="0.31496062992125984" footer="0.31496062992125984"/>
  <pageSetup fitToHeight="0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70" zoomScaleNormal="70" zoomScaleSheetLayoutView="70" zoomScalePageLayoutView="0" workbookViewId="0" topLeftCell="A16">
      <selection activeCell="A1" sqref="A1"/>
    </sheetView>
  </sheetViews>
  <sheetFormatPr defaultColWidth="11.59765625" defaultRowHeight="14.25"/>
  <cols>
    <col min="1" max="1" width="3.19921875" style="1" customWidth="1"/>
    <col min="2" max="2" width="4.5" style="1" customWidth="1"/>
    <col min="3" max="3" width="25.09765625" style="1" customWidth="1"/>
    <col min="4" max="4" width="29.5" style="1" customWidth="1"/>
    <col min="5" max="5" width="8.8984375" style="19" customWidth="1"/>
    <col min="6" max="6" width="4.59765625" style="19" customWidth="1"/>
    <col min="7" max="7" width="9.09765625" style="19" customWidth="1"/>
    <col min="8" max="9" width="8.5" style="1" customWidth="1"/>
    <col min="10" max="10" width="102.8984375" style="1" customWidth="1"/>
    <col min="11" max="11" width="0.4921875" style="1" customWidth="1"/>
    <col min="12" max="16384" width="11.59765625" style="1" customWidth="1"/>
  </cols>
  <sheetData>
    <row r="1" spans="2:10" ht="19.5" customHeight="1">
      <c r="B1" s="353" t="s">
        <v>147</v>
      </c>
      <c r="C1" s="353"/>
      <c r="D1" s="353"/>
      <c r="E1" s="353"/>
      <c r="F1" s="353"/>
      <c r="G1" s="353"/>
      <c r="H1" s="353"/>
      <c r="I1" s="353"/>
      <c r="J1" s="353"/>
    </row>
    <row r="2" spans="3:11" ht="15" customHeight="1">
      <c r="C2" s="10"/>
      <c r="D2" s="10"/>
      <c r="E2" s="20"/>
      <c r="F2" s="20"/>
      <c r="G2" s="20"/>
      <c r="H2" s="11"/>
      <c r="I2" s="11" t="s">
        <v>28</v>
      </c>
      <c r="J2" s="28"/>
      <c r="K2" s="28"/>
    </row>
    <row r="3" spans="2:10" ht="16.5" customHeight="1">
      <c r="B3" s="70"/>
      <c r="C3" s="12" t="s">
        <v>0</v>
      </c>
      <c r="D3" s="12" t="s">
        <v>39</v>
      </c>
      <c r="E3" s="106" t="s">
        <v>27</v>
      </c>
      <c r="F3" s="354" t="s">
        <v>40</v>
      </c>
      <c r="G3" s="354"/>
      <c r="H3" s="12" t="s">
        <v>25</v>
      </c>
      <c r="I3" s="71" t="s">
        <v>72</v>
      </c>
      <c r="J3" s="71" t="s">
        <v>82</v>
      </c>
    </row>
    <row r="4" spans="1:10" ht="7.5" customHeight="1">
      <c r="A4" s="69"/>
      <c r="C4" s="6"/>
      <c r="D4" s="6"/>
      <c r="E4" s="22"/>
      <c r="F4" s="22"/>
      <c r="G4" s="22"/>
      <c r="H4" s="22"/>
      <c r="I4" s="63"/>
      <c r="J4" s="9"/>
    </row>
    <row r="5" spans="1:10" ht="16.5" customHeight="1">
      <c r="A5" s="69">
        <v>1</v>
      </c>
      <c r="B5" s="84" t="s">
        <v>11</v>
      </c>
      <c r="C5" s="13"/>
      <c r="D5" s="13"/>
      <c r="E5" s="85"/>
      <c r="F5" s="86"/>
      <c r="G5" s="85"/>
      <c r="H5" s="13"/>
      <c r="I5" s="13"/>
      <c r="J5" s="87"/>
    </row>
    <row r="6" spans="1:10" ht="16.5" customHeight="1">
      <c r="A6" s="69">
        <v>2</v>
      </c>
      <c r="B6" s="77"/>
      <c r="C6" s="78" t="s">
        <v>21</v>
      </c>
      <c r="D6" s="79"/>
      <c r="E6" s="80"/>
      <c r="F6" s="80"/>
      <c r="G6" s="80"/>
      <c r="H6" s="81"/>
      <c r="I6" s="82"/>
      <c r="J6" s="83"/>
    </row>
    <row r="7" spans="1:10" ht="16.5" customHeight="1">
      <c r="A7" s="69">
        <v>3</v>
      </c>
      <c r="B7" s="3"/>
      <c r="C7" s="39" t="s">
        <v>100</v>
      </c>
      <c r="D7" s="45"/>
      <c r="E7" s="47"/>
      <c r="F7" s="21"/>
      <c r="G7" s="21"/>
      <c r="H7" s="18">
        <f aca="true" t="shared" si="0" ref="H7:H14">E7*F7</f>
        <v>0</v>
      </c>
      <c r="I7" s="29">
        <f>H7*0.15</f>
        <v>0</v>
      </c>
      <c r="J7" s="16"/>
    </row>
    <row r="8" spans="1:10" ht="16.5" customHeight="1">
      <c r="A8" s="69">
        <v>4</v>
      </c>
      <c r="B8" s="3"/>
      <c r="C8" s="40"/>
      <c r="D8" s="45"/>
      <c r="E8" s="47"/>
      <c r="F8" s="21"/>
      <c r="G8" s="21"/>
      <c r="H8" s="18">
        <f t="shared" si="0"/>
        <v>0</v>
      </c>
      <c r="I8" s="29">
        <f>H8*0.15</f>
        <v>0</v>
      </c>
      <c r="J8" s="16"/>
    </row>
    <row r="9" spans="1:10" ht="16.5" customHeight="1">
      <c r="A9" s="69">
        <v>5</v>
      </c>
      <c r="B9" s="3"/>
      <c r="C9" s="39" t="s">
        <v>26</v>
      </c>
      <c r="D9" s="45"/>
      <c r="E9" s="47"/>
      <c r="F9" s="34"/>
      <c r="G9" s="21"/>
      <c r="H9" s="18">
        <f t="shared" si="0"/>
        <v>0</v>
      </c>
      <c r="I9" s="65" t="s">
        <v>101</v>
      </c>
      <c r="J9" s="36"/>
    </row>
    <row r="10" spans="1:10" ht="16.5" customHeight="1">
      <c r="A10" s="69">
        <v>6</v>
      </c>
      <c r="B10" s="3"/>
      <c r="C10" s="41"/>
      <c r="D10" s="45"/>
      <c r="E10" s="47"/>
      <c r="F10" s="34"/>
      <c r="G10" s="21"/>
      <c r="H10" s="18">
        <f t="shared" si="0"/>
        <v>0</v>
      </c>
      <c r="I10" s="65" t="s">
        <v>101</v>
      </c>
      <c r="J10" s="37"/>
    </row>
    <row r="11" spans="1:10" ht="17.25" customHeight="1">
      <c r="A11" s="69">
        <v>7</v>
      </c>
      <c r="B11" s="3"/>
      <c r="C11" s="42"/>
      <c r="D11" s="46"/>
      <c r="E11" s="48"/>
      <c r="F11" s="35"/>
      <c r="G11" s="21"/>
      <c r="H11" s="18">
        <f t="shared" si="0"/>
        <v>0</v>
      </c>
      <c r="I11" s="65" t="s">
        <v>101</v>
      </c>
      <c r="J11" s="38"/>
    </row>
    <row r="12" spans="1:10" ht="17.25" customHeight="1">
      <c r="A12" s="69">
        <v>8</v>
      </c>
      <c r="B12" s="3"/>
      <c r="C12" s="43" t="s">
        <v>20</v>
      </c>
      <c r="D12" s="45"/>
      <c r="E12" s="47"/>
      <c r="F12" s="34"/>
      <c r="G12" s="21"/>
      <c r="H12" s="18">
        <f t="shared" si="0"/>
        <v>0</v>
      </c>
      <c r="I12" s="65" t="s">
        <v>101</v>
      </c>
      <c r="J12" s="16"/>
    </row>
    <row r="13" spans="1:10" ht="16.5" customHeight="1">
      <c r="A13" s="69">
        <v>9</v>
      </c>
      <c r="B13" s="3"/>
      <c r="C13" s="44" t="s">
        <v>14</v>
      </c>
      <c r="D13" s="45"/>
      <c r="E13" s="47"/>
      <c r="F13" s="34"/>
      <c r="G13" s="21"/>
      <c r="H13" s="18">
        <f t="shared" si="0"/>
        <v>0</v>
      </c>
      <c r="I13" s="65" t="s">
        <v>101</v>
      </c>
      <c r="J13" s="16"/>
    </row>
    <row r="14" spans="1:10" ht="16.5" customHeight="1">
      <c r="A14" s="69">
        <v>10</v>
      </c>
      <c r="B14" s="3"/>
      <c r="C14" s="44" t="s">
        <v>15</v>
      </c>
      <c r="D14" s="45"/>
      <c r="E14" s="47"/>
      <c r="F14" s="34"/>
      <c r="G14" s="21"/>
      <c r="H14" s="18">
        <f t="shared" si="0"/>
        <v>0</v>
      </c>
      <c r="I14" s="65" t="s">
        <v>101</v>
      </c>
      <c r="J14" s="16"/>
    </row>
    <row r="15" spans="1:10" ht="16.5" customHeight="1">
      <c r="A15" s="69">
        <v>11</v>
      </c>
      <c r="B15" s="3"/>
      <c r="C15" s="44" t="s">
        <v>13</v>
      </c>
      <c r="D15" s="45"/>
      <c r="E15" s="47"/>
      <c r="F15" s="34"/>
      <c r="G15" s="21"/>
      <c r="H15" s="17" t="s">
        <v>101</v>
      </c>
      <c r="I15" s="65" t="s">
        <v>101</v>
      </c>
      <c r="J15" s="16"/>
    </row>
    <row r="16" spans="1:10" ht="16.5" customHeight="1">
      <c r="A16" s="69">
        <v>12</v>
      </c>
      <c r="B16" s="3"/>
      <c r="C16" s="44" t="s">
        <v>16</v>
      </c>
      <c r="D16" s="45"/>
      <c r="E16" s="49" t="s">
        <v>102</v>
      </c>
      <c r="F16" s="25" t="s">
        <v>102</v>
      </c>
      <c r="G16" s="25" t="s">
        <v>102</v>
      </c>
      <c r="H16" s="32"/>
      <c r="I16" s="65" t="s">
        <v>102</v>
      </c>
      <c r="J16" s="16"/>
    </row>
    <row r="17" spans="1:10" ht="16.5" customHeight="1" thickBot="1">
      <c r="A17" s="69">
        <v>13</v>
      </c>
      <c r="B17" s="4"/>
      <c r="C17" s="26" t="s">
        <v>3</v>
      </c>
      <c r="D17" s="26"/>
      <c r="E17" s="27"/>
      <c r="F17" s="27"/>
      <c r="G17" s="30"/>
      <c r="H17" s="53">
        <f>SUM(H6:H16)</f>
        <v>0</v>
      </c>
      <c r="I17" s="64"/>
      <c r="J17" s="8"/>
    </row>
    <row r="18" spans="1:10" ht="16.5" customHeight="1" thickBot="1">
      <c r="A18" s="69">
        <v>14</v>
      </c>
      <c r="C18" s="6" t="s">
        <v>5</v>
      </c>
      <c r="D18" s="6"/>
      <c r="E18" s="22"/>
      <c r="F18" s="22"/>
      <c r="G18" s="22"/>
      <c r="H18" s="33">
        <f>H17*1.08</f>
        <v>0</v>
      </c>
      <c r="I18" s="63"/>
      <c r="J18" s="9"/>
    </row>
    <row r="19" spans="1:10" ht="7.5" customHeight="1">
      <c r="A19" s="69"/>
      <c r="C19" s="6"/>
      <c r="D19" s="6"/>
      <c r="E19" s="22"/>
      <c r="F19" s="22"/>
      <c r="G19" s="22"/>
      <c r="H19" s="22"/>
      <c r="I19" s="63"/>
      <c r="J19" s="9"/>
    </row>
    <row r="20" spans="1:10" ht="16.5" customHeight="1">
      <c r="A20" s="69">
        <v>15</v>
      </c>
      <c r="B20" s="95" t="s">
        <v>12</v>
      </c>
      <c r="C20" s="96"/>
      <c r="D20" s="96"/>
      <c r="E20" s="97"/>
      <c r="F20" s="97"/>
      <c r="G20" s="97"/>
      <c r="H20" s="96"/>
      <c r="I20" s="96"/>
      <c r="J20" s="98"/>
    </row>
    <row r="21" spans="1:10" ht="16.5" customHeight="1">
      <c r="A21" s="69">
        <v>16</v>
      </c>
      <c r="B21" s="88"/>
      <c r="C21" s="89" t="s">
        <v>17</v>
      </c>
      <c r="D21" s="90"/>
      <c r="E21" s="91"/>
      <c r="F21" s="92"/>
      <c r="G21" s="92"/>
      <c r="H21" s="93">
        <f aca="true" t="shared" si="1" ref="H21:H26">E21*F21</f>
        <v>0</v>
      </c>
      <c r="I21" s="94">
        <f aca="true" t="shared" si="2" ref="I21:I28">H21*0.08</f>
        <v>0</v>
      </c>
      <c r="J21" s="83"/>
    </row>
    <row r="22" spans="1:10" ht="16.5" customHeight="1">
      <c r="A22" s="69">
        <v>17</v>
      </c>
      <c r="B22" s="5"/>
      <c r="C22" s="72"/>
      <c r="D22" s="56"/>
      <c r="E22" s="59"/>
      <c r="F22" s="23"/>
      <c r="G22" s="23"/>
      <c r="H22" s="18">
        <f t="shared" si="1"/>
        <v>0</v>
      </c>
      <c r="I22" s="29">
        <f t="shared" si="2"/>
        <v>0</v>
      </c>
      <c r="J22" s="16"/>
    </row>
    <row r="23" spans="1:10" ht="16.5" customHeight="1">
      <c r="A23" s="69">
        <v>18</v>
      </c>
      <c r="B23" s="5"/>
      <c r="C23" s="72"/>
      <c r="D23" s="56"/>
      <c r="E23" s="59"/>
      <c r="F23" s="23"/>
      <c r="G23" s="23"/>
      <c r="H23" s="18">
        <f t="shared" si="1"/>
        <v>0</v>
      </c>
      <c r="I23" s="29">
        <f t="shared" si="2"/>
        <v>0</v>
      </c>
      <c r="J23" s="16"/>
    </row>
    <row r="24" spans="1:10" ht="16.5" customHeight="1">
      <c r="A24" s="69">
        <v>19</v>
      </c>
      <c r="B24" s="5"/>
      <c r="C24" s="72"/>
      <c r="D24" s="56"/>
      <c r="E24" s="59"/>
      <c r="F24" s="23"/>
      <c r="G24" s="23"/>
      <c r="H24" s="18">
        <f t="shared" si="1"/>
        <v>0</v>
      </c>
      <c r="I24" s="29">
        <f t="shared" si="2"/>
        <v>0</v>
      </c>
      <c r="J24" s="16"/>
    </row>
    <row r="25" spans="1:10" ht="16.5" customHeight="1">
      <c r="A25" s="69">
        <v>20</v>
      </c>
      <c r="B25" s="5"/>
      <c r="C25" s="72"/>
      <c r="D25" s="56"/>
      <c r="E25" s="59"/>
      <c r="F25" s="23"/>
      <c r="G25" s="23"/>
      <c r="H25" s="18">
        <f t="shared" si="1"/>
        <v>0</v>
      </c>
      <c r="I25" s="29">
        <f t="shared" si="2"/>
        <v>0</v>
      </c>
      <c r="J25" s="16"/>
    </row>
    <row r="26" spans="1:10" ht="16.5" customHeight="1">
      <c r="A26" s="69">
        <v>21</v>
      </c>
      <c r="B26" s="5"/>
      <c r="C26" s="72"/>
      <c r="D26" s="56"/>
      <c r="E26" s="59"/>
      <c r="F26" s="23"/>
      <c r="G26" s="23"/>
      <c r="H26" s="18">
        <f t="shared" si="1"/>
        <v>0</v>
      </c>
      <c r="I26" s="29">
        <f t="shared" si="2"/>
        <v>0</v>
      </c>
      <c r="J26" s="16"/>
    </row>
    <row r="27" spans="1:10" ht="16.5" customHeight="1">
      <c r="A27" s="69">
        <v>22</v>
      </c>
      <c r="B27" s="3"/>
      <c r="C27" s="40"/>
      <c r="D27" s="44"/>
      <c r="E27" s="60"/>
      <c r="F27" s="25"/>
      <c r="G27" s="25"/>
      <c r="H27" s="18">
        <f>SUM(H21:H26)*0.05</f>
        <v>0</v>
      </c>
      <c r="I27" s="29">
        <f t="shared" si="2"/>
        <v>0</v>
      </c>
      <c r="J27" s="16"/>
    </row>
    <row r="28" spans="1:10" ht="16.5" customHeight="1">
      <c r="A28" s="69">
        <v>23</v>
      </c>
      <c r="B28" s="3"/>
      <c r="C28" s="57" t="s">
        <v>7</v>
      </c>
      <c r="D28" s="58"/>
      <c r="E28" s="59"/>
      <c r="F28" s="23"/>
      <c r="G28" s="23"/>
      <c r="H28" s="18">
        <f aca="true" t="shared" si="3" ref="H28:H34">E28*F28</f>
        <v>0</v>
      </c>
      <c r="I28" s="29">
        <f t="shared" si="2"/>
        <v>0</v>
      </c>
      <c r="J28" s="16"/>
    </row>
    <row r="29" spans="1:10" ht="16.5" customHeight="1">
      <c r="A29" s="69">
        <v>24</v>
      </c>
      <c r="B29" s="3"/>
      <c r="C29" s="72"/>
      <c r="D29" s="58"/>
      <c r="E29" s="59"/>
      <c r="F29" s="23"/>
      <c r="G29" s="23"/>
      <c r="H29" s="18">
        <f t="shared" si="3"/>
        <v>0</v>
      </c>
      <c r="I29" s="29">
        <f aca="true" t="shared" si="4" ref="I29:I34">H29*0.1</f>
        <v>0</v>
      </c>
      <c r="J29" s="16"/>
    </row>
    <row r="30" spans="1:10" ht="16.5" customHeight="1">
      <c r="A30" s="69">
        <v>25</v>
      </c>
      <c r="B30" s="3"/>
      <c r="C30" s="72"/>
      <c r="D30" s="58"/>
      <c r="E30" s="59"/>
      <c r="F30" s="23"/>
      <c r="G30" s="23"/>
      <c r="H30" s="18">
        <f t="shared" si="3"/>
        <v>0</v>
      </c>
      <c r="I30" s="29">
        <f t="shared" si="4"/>
        <v>0</v>
      </c>
      <c r="J30" s="16"/>
    </row>
    <row r="31" spans="1:10" ht="16.5" customHeight="1">
      <c r="A31" s="69">
        <v>26</v>
      </c>
      <c r="B31" s="3"/>
      <c r="C31" s="72"/>
      <c r="D31" s="58"/>
      <c r="E31" s="59"/>
      <c r="F31" s="23"/>
      <c r="G31" s="23"/>
      <c r="H31" s="18">
        <f t="shared" si="3"/>
        <v>0</v>
      </c>
      <c r="I31" s="29">
        <f t="shared" si="4"/>
        <v>0</v>
      </c>
      <c r="J31" s="16"/>
    </row>
    <row r="32" spans="1:10" ht="16.5" customHeight="1">
      <c r="A32" s="69">
        <v>27</v>
      </c>
      <c r="B32" s="5"/>
      <c r="C32" s="72"/>
      <c r="D32" s="58"/>
      <c r="E32" s="59"/>
      <c r="F32" s="23"/>
      <c r="G32" s="23"/>
      <c r="H32" s="18">
        <f t="shared" si="3"/>
        <v>0</v>
      </c>
      <c r="I32" s="29">
        <f t="shared" si="4"/>
        <v>0</v>
      </c>
      <c r="J32" s="16"/>
    </row>
    <row r="33" spans="1:10" ht="16.5" customHeight="1">
      <c r="A33" s="69">
        <v>28</v>
      </c>
      <c r="B33" s="5"/>
      <c r="C33" s="72"/>
      <c r="D33" s="74"/>
      <c r="E33" s="61"/>
      <c r="F33" s="54"/>
      <c r="G33" s="54"/>
      <c r="H33" s="18">
        <f t="shared" si="3"/>
        <v>0</v>
      </c>
      <c r="I33" s="29">
        <f t="shared" si="4"/>
        <v>0</v>
      </c>
      <c r="J33" s="55"/>
    </row>
    <row r="34" spans="1:10" ht="16.5" customHeight="1">
      <c r="A34" s="69">
        <v>29</v>
      </c>
      <c r="B34" s="5"/>
      <c r="C34" s="73"/>
      <c r="D34" s="58"/>
      <c r="E34" s="59"/>
      <c r="F34" s="23"/>
      <c r="G34" s="23"/>
      <c r="H34" s="18">
        <f t="shared" si="3"/>
        <v>0</v>
      </c>
      <c r="I34" s="29">
        <f t="shared" si="4"/>
        <v>0</v>
      </c>
      <c r="J34" s="55"/>
    </row>
    <row r="35" spans="1:10" ht="16.5" customHeight="1" thickBot="1">
      <c r="A35" s="69">
        <v>30</v>
      </c>
      <c r="B35" s="4"/>
      <c r="C35" s="50" t="s">
        <v>3</v>
      </c>
      <c r="D35" s="50"/>
      <c r="E35" s="51"/>
      <c r="F35" s="51"/>
      <c r="G35" s="52" t="s">
        <v>103</v>
      </c>
      <c r="H35" s="53">
        <f>SUM(H21:H34)</f>
        <v>0</v>
      </c>
      <c r="I35" s="31"/>
      <c r="J35" s="8"/>
    </row>
    <row r="36" spans="1:10" ht="16.5" customHeight="1" thickBot="1">
      <c r="A36" s="69">
        <v>31</v>
      </c>
      <c r="C36" s="7" t="s">
        <v>5</v>
      </c>
      <c r="D36" s="7"/>
      <c r="E36" s="24"/>
      <c r="F36" s="24"/>
      <c r="G36" s="24"/>
      <c r="H36" s="33">
        <f>H35*1.08</f>
        <v>0</v>
      </c>
      <c r="I36" s="63"/>
      <c r="J36" s="9"/>
    </row>
    <row r="37" spans="1:10" ht="7.5" customHeight="1">
      <c r="A37" s="69"/>
      <c r="C37" s="6"/>
      <c r="D37" s="6"/>
      <c r="E37" s="22"/>
      <c r="F37" s="22"/>
      <c r="G37" s="22"/>
      <c r="H37" s="22"/>
      <c r="I37" s="63"/>
      <c r="J37" s="9"/>
    </row>
    <row r="38" spans="1:10" ht="16.5" customHeight="1">
      <c r="A38" s="69">
        <v>32</v>
      </c>
      <c r="B38" s="95" t="s">
        <v>18</v>
      </c>
      <c r="C38" s="96"/>
      <c r="D38" s="96"/>
      <c r="E38" s="97"/>
      <c r="F38" s="97"/>
      <c r="G38" s="97"/>
      <c r="H38" s="96"/>
      <c r="I38" s="13" t="s">
        <v>70</v>
      </c>
      <c r="J38" s="98"/>
    </row>
    <row r="39" spans="1:10" ht="16.5" customHeight="1">
      <c r="A39" s="69">
        <v>33</v>
      </c>
      <c r="B39" s="88"/>
      <c r="C39" s="99" t="s">
        <v>69</v>
      </c>
      <c r="D39" s="100"/>
      <c r="E39" s="91"/>
      <c r="F39" s="101"/>
      <c r="G39" s="92" t="s">
        <v>81</v>
      </c>
      <c r="H39" s="102"/>
      <c r="I39" s="93">
        <f>E39*F39</f>
        <v>0</v>
      </c>
      <c r="J39" s="83"/>
    </row>
    <row r="40" spans="1:10" ht="16.5" customHeight="1">
      <c r="A40" s="69">
        <v>34</v>
      </c>
      <c r="B40" s="5"/>
      <c r="C40" s="109" t="s">
        <v>163</v>
      </c>
      <c r="D40" s="110"/>
      <c r="E40" s="60" t="s">
        <v>104</v>
      </c>
      <c r="F40" s="75">
        <v>0</v>
      </c>
      <c r="G40" s="23" t="s">
        <v>81</v>
      </c>
      <c r="H40" s="111"/>
      <c r="I40" s="112">
        <v>0</v>
      </c>
      <c r="J40" s="113"/>
    </row>
    <row r="41" spans="1:10" ht="16.5" customHeight="1">
      <c r="A41" s="69">
        <v>35</v>
      </c>
      <c r="B41" s="5"/>
      <c r="C41" s="14" t="s">
        <v>93</v>
      </c>
      <c r="D41" s="58"/>
      <c r="E41" s="76"/>
      <c r="F41" s="75"/>
      <c r="G41" s="23"/>
      <c r="H41" s="67"/>
      <c r="I41" s="15">
        <v>0</v>
      </c>
      <c r="J41" s="16"/>
    </row>
    <row r="42" spans="1:10" ht="16.5" customHeight="1" thickBot="1">
      <c r="A42" s="69">
        <v>36</v>
      </c>
      <c r="B42" s="4"/>
      <c r="C42" s="50" t="s">
        <v>3</v>
      </c>
      <c r="D42" s="50"/>
      <c r="E42" s="51"/>
      <c r="F42" s="51"/>
      <c r="G42" s="51"/>
      <c r="H42" s="31"/>
      <c r="I42" s="32">
        <f>SUM(I39:I41)</f>
        <v>0</v>
      </c>
      <c r="J42" s="8"/>
    </row>
    <row r="43" spans="1:10" ht="16.5" customHeight="1" thickBot="1">
      <c r="A43" s="69">
        <v>37</v>
      </c>
      <c r="C43" s="7" t="s">
        <v>5</v>
      </c>
      <c r="D43" s="7"/>
      <c r="E43" s="24"/>
      <c r="F43" s="24"/>
      <c r="G43" s="24"/>
      <c r="H43" s="24"/>
      <c r="I43" s="33">
        <f>I42*1.08</f>
        <v>0</v>
      </c>
      <c r="J43" s="9"/>
    </row>
    <row r="44" spans="1:10" ht="7.5" customHeight="1">
      <c r="A44" s="69"/>
      <c r="C44" s="6"/>
      <c r="D44" s="6"/>
      <c r="E44" s="22"/>
      <c r="F44" s="22"/>
      <c r="G44" s="22"/>
      <c r="H44" s="22"/>
      <c r="I44" s="63"/>
      <c r="J44" s="9"/>
    </row>
    <row r="45" spans="1:10" ht="16.5" customHeight="1">
      <c r="A45" s="69">
        <v>38</v>
      </c>
      <c r="B45" s="95" t="s">
        <v>19</v>
      </c>
      <c r="C45" s="96"/>
      <c r="D45" s="96"/>
      <c r="E45" s="97"/>
      <c r="F45" s="97"/>
      <c r="G45" s="97"/>
      <c r="H45" s="96"/>
      <c r="I45" s="13" t="s">
        <v>70</v>
      </c>
      <c r="J45" s="98"/>
    </row>
    <row r="46" spans="1:10" ht="16.5" customHeight="1">
      <c r="A46" s="69">
        <v>39</v>
      </c>
      <c r="B46" s="77"/>
      <c r="C46" s="90" t="s">
        <v>124</v>
      </c>
      <c r="D46" s="90"/>
      <c r="E46" s="91"/>
      <c r="F46" s="91"/>
      <c r="G46" s="107"/>
      <c r="H46" s="102"/>
      <c r="I46" s="93">
        <f>SUM(I7:I16)</f>
        <v>0</v>
      </c>
      <c r="J46" s="83"/>
    </row>
    <row r="47" spans="1:10" ht="16.5" customHeight="1">
      <c r="A47" s="69">
        <v>40</v>
      </c>
      <c r="B47" s="3"/>
      <c r="C47" s="56" t="s">
        <v>125</v>
      </c>
      <c r="D47" s="56"/>
      <c r="E47" s="59"/>
      <c r="F47" s="59"/>
      <c r="G47" s="108"/>
      <c r="H47" s="66"/>
      <c r="I47" s="18">
        <f>SUM(I21:I27)</f>
        <v>0</v>
      </c>
      <c r="J47" s="16"/>
    </row>
    <row r="48" spans="1:10" ht="16.5" customHeight="1">
      <c r="A48" s="69">
        <v>41</v>
      </c>
      <c r="B48" s="3"/>
      <c r="C48" s="56" t="s">
        <v>8</v>
      </c>
      <c r="D48" s="56"/>
      <c r="E48" s="59"/>
      <c r="F48" s="59"/>
      <c r="G48" s="108"/>
      <c r="H48" s="67"/>
      <c r="I48" s="68">
        <f>SUM(I28:I34)</f>
        <v>0</v>
      </c>
      <c r="J48" s="16"/>
    </row>
    <row r="49" spans="1:10" ht="16.5" customHeight="1" thickBot="1">
      <c r="A49" s="69">
        <v>42</v>
      </c>
      <c r="B49" s="4"/>
      <c r="C49" s="50" t="s">
        <v>3</v>
      </c>
      <c r="D49" s="50"/>
      <c r="E49" s="51"/>
      <c r="F49" s="51"/>
      <c r="G49" s="51"/>
      <c r="H49" s="31"/>
      <c r="I49" s="32">
        <f>SUM(I46:I48)</f>
        <v>0</v>
      </c>
      <c r="J49" s="8"/>
    </row>
    <row r="50" spans="1:10" ht="16.5" customHeight="1" thickBot="1">
      <c r="A50" s="69">
        <v>43</v>
      </c>
      <c r="C50" s="7" t="s">
        <v>5</v>
      </c>
      <c r="D50" s="7"/>
      <c r="E50" s="24"/>
      <c r="F50" s="24"/>
      <c r="G50" s="24"/>
      <c r="H50" s="24"/>
      <c r="I50" s="33">
        <f>I49*1.08</f>
        <v>0</v>
      </c>
      <c r="J50" s="9"/>
    </row>
    <row r="51" spans="1:10" ht="7.5" customHeight="1">
      <c r="A51" s="69"/>
      <c r="C51" s="6"/>
      <c r="D51" s="6"/>
      <c r="E51" s="22"/>
      <c r="F51" s="22"/>
      <c r="G51" s="22"/>
      <c r="H51" s="22"/>
      <c r="I51" s="63"/>
      <c r="J51" s="9"/>
    </row>
    <row r="52" spans="1:10" ht="16.5" customHeight="1">
      <c r="A52" s="69">
        <v>44</v>
      </c>
      <c r="B52" s="95" t="s">
        <v>90</v>
      </c>
      <c r="C52" s="96"/>
      <c r="D52" s="96"/>
      <c r="E52" s="97"/>
      <c r="F52" s="97"/>
      <c r="G52" s="97"/>
      <c r="H52" s="96"/>
      <c r="I52" s="13"/>
      <c r="J52" s="98"/>
    </row>
    <row r="53" spans="1:10" ht="16.5" customHeight="1">
      <c r="A53" s="69">
        <v>45</v>
      </c>
      <c r="B53" s="77"/>
      <c r="C53" s="90" t="s">
        <v>87</v>
      </c>
      <c r="D53" s="90"/>
      <c r="E53" s="91"/>
      <c r="F53" s="91"/>
      <c r="G53" s="107"/>
      <c r="H53" s="102"/>
      <c r="I53" s="93"/>
      <c r="J53" s="83"/>
    </row>
    <row r="54" spans="1:10" ht="16.5" customHeight="1">
      <c r="A54" s="69">
        <v>46</v>
      </c>
      <c r="B54" s="3"/>
      <c r="C54" s="56" t="s">
        <v>88</v>
      </c>
      <c r="D54" s="56"/>
      <c r="E54" s="59"/>
      <c r="F54" s="59"/>
      <c r="G54" s="108"/>
      <c r="H54" s="66"/>
      <c r="I54" s="18"/>
      <c r="J54" s="16"/>
    </row>
    <row r="55" spans="1:10" ht="16.5" customHeight="1" thickBot="1">
      <c r="A55" s="69">
        <v>47</v>
      </c>
      <c r="B55" s="4"/>
      <c r="C55" s="50" t="s">
        <v>3</v>
      </c>
      <c r="D55" s="50"/>
      <c r="E55" s="51"/>
      <c r="F55" s="51"/>
      <c r="G55" s="51"/>
      <c r="H55" s="31"/>
      <c r="I55" s="32"/>
      <c r="J55" s="8"/>
    </row>
    <row r="56" spans="1:10" ht="16.5" customHeight="1" thickBot="1">
      <c r="A56" s="69">
        <v>48</v>
      </c>
      <c r="C56" s="7" t="s">
        <v>5</v>
      </c>
      <c r="D56" s="7"/>
      <c r="E56" s="24"/>
      <c r="F56" s="24"/>
      <c r="G56" s="24"/>
      <c r="H56" s="24"/>
      <c r="I56" s="33">
        <f>I55*1.08</f>
        <v>0</v>
      </c>
      <c r="J56" s="9"/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/>
  <mergeCells count="2">
    <mergeCell ref="B1:J1"/>
    <mergeCell ref="F3:G3"/>
  </mergeCells>
  <printOptions/>
  <pageMargins left="0.4724409448818898" right="0.4724409448818898" top="0.1968503937007874" bottom="0.2362204724409449" header="0.11811023622047245" footer="0.07874015748031496"/>
  <pageSetup fitToHeight="1" fitToWidth="1" horizontalDpi="600" verticalDpi="600" orientation="landscape" paperSize="8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85" zoomScaleNormal="85" zoomScaleSheetLayoutView="85" zoomScalePageLayoutView="0" workbookViewId="0" topLeftCell="A13">
      <pane xSplit="1" topLeftCell="B1" activePane="topRight" state="frozen"/>
      <selection pane="topLeft" activeCell="A1" sqref="A1"/>
      <selection pane="topRight" activeCell="A1" sqref="A1"/>
    </sheetView>
  </sheetViews>
  <sheetFormatPr defaultColWidth="11.59765625" defaultRowHeight="14.25"/>
  <cols>
    <col min="1" max="1" width="3.19921875" style="1" customWidth="1"/>
    <col min="2" max="2" width="4.5" style="1" customWidth="1"/>
    <col min="3" max="3" width="23.3984375" style="1" customWidth="1"/>
    <col min="4" max="4" width="29.5" style="1" customWidth="1"/>
    <col min="5" max="5" width="8.8984375" style="19" customWidth="1"/>
    <col min="6" max="6" width="4.59765625" style="19" customWidth="1"/>
    <col min="7" max="7" width="9.09765625" style="19" customWidth="1"/>
    <col min="8" max="9" width="8.5" style="1" customWidth="1"/>
    <col min="10" max="10" width="102.8984375" style="1" customWidth="1"/>
    <col min="11" max="11" width="0.4921875" style="1" customWidth="1"/>
    <col min="12" max="16384" width="11.59765625" style="1" customWidth="1"/>
  </cols>
  <sheetData>
    <row r="1" spans="2:10" ht="19.5" customHeight="1">
      <c r="B1" s="353" t="s">
        <v>167</v>
      </c>
      <c r="C1" s="353"/>
      <c r="D1" s="353"/>
      <c r="E1" s="353"/>
      <c r="F1" s="353"/>
      <c r="G1" s="353"/>
      <c r="H1" s="353"/>
      <c r="I1" s="353"/>
      <c r="J1" s="353"/>
    </row>
    <row r="2" ht="13.5" customHeight="1">
      <c r="I2" s="11" t="s">
        <v>28</v>
      </c>
    </row>
    <row r="3" spans="2:10" ht="16.5" customHeight="1">
      <c r="B3" s="70"/>
      <c r="C3" s="12" t="s">
        <v>0</v>
      </c>
      <c r="D3" s="12" t="s">
        <v>39</v>
      </c>
      <c r="E3" s="106" t="s">
        <v>27</v>
      </c>
      <c r="F3" s="354" t="s">
        <v>40</v>
      </c>
      <c r="G3" s="354"/>
      <c r="H3" s="12" t="s">
        <v>25</v>
      </c>
      <c r="I3" s="71" t="s">
        <v>72</v>
      </c>
      <c r="J3" s="71" t="s">
        <v>82</v>
      </c>
    </row>
    <row r="4" spans="1:10" ht="7.5" customHeight="1">
      <c r="A4" s="69"/>
      <c r="C4" s="6"/>
      <c r="D4" s="6"/>
      <c r="E4" s="22"/>
      <c r="F4" s="22"/>
      <c r="G4" s="22"/>
      <c r="H4" s="22"/>
      <c r="I4" s="63"/>
      <c r="J4" s="9"/>
    </row>
    <row r="5" spans="1:10" ht="16.5" customHeight="1">
      <c r="A5" s="69">
        <v>1</v>
      </c>
      <c r="B5" s="84" t="s">
        <v>11</v>
      </c>
      <c r="C5" s="13"/>
      <c r="D5" s="13"/>
      <c r="E5" s="85"/>
      <c r="F5" s="86"/>
      <c r="G5" s="85"/>
      <c r="H5" s="13"/>
      <c r="I5" s="13"/>
      <c r="J5" s="87"/>
    </row>
    <row r="6" spans="1:10" ht="16.5" customHeight="1">
      <c r="A6" s="69">
        <v>2</v>
      </c>
      <c r="B6" s="77"/>
      <c r="C6" s="78" t="s">
        <v>21</v>
      </c>
      <c r="D6" s="79"/>
      <c r="E6" s="80"/>
      <c r="F6" s="80"/>
      <c r="G6" s="80"/>
      <c r="H6" s="81"/>
      <c r="I6" s="82"/>
      <c r="J6" s="83"/>
    </row>
    <row r="7" spans="1:10" ht="16.5" customHeight="1">
      <c r="A7" s="69">
        <v>3</v>
      </c>
      <c r="B7" s="3"/>
      <c r="C7" s="39" t="s">
        <v>23</v>
      </c>
      <c r="D7" s="45" t="s">
        <v>37</v>
      </c>
      <c r="E7" s="47">
        <v>700000</v>
      </c>
      <c r="F7" s="21">
        <v>17</v>
      </c>
      <c r="G7" s="21" t="s">
        <v>29</v>
      </c>
      <c r="H7" s="18">
        <f>E7*F7</f>
        <v>11900000</v>
      </c>
      <c r="I7" s="29">
        <f>H7*0.15</f>
        <v>1785000</v>
      </c>
      <c r="J7" s="16" t="s">
        <v>85</v>
      </c>
    </row>
    <row r="8" spans="1:10" ht="16.5" customHeight="1">
      <c r="A8" s="69">
        <v>4</v>
      </c>
      <c r="B8" s="3"/>
      <c r="C8" s="40"/>
      <c r="D8" s="45" t="s">
        <v>38</v>
      </c>
      <c r="E8" s="47">
        <v>10000</v>
      </c>
      <c r="F8" s="21">
        <v>17</v>
      </c>
      <c r="G8" s="21" t="s">
        <v>29</v>
      </c>
      <c r="H8" s="18">
        <f>E8*F8</f>
        <v>170000</v>
      </c>
      <c r="I8" s="29">
        <f>H8*0.15</f>
        <v>25500</v>
      </c>
      <c r="J8" s="16" t="s">
        <v>86</v>
      </c>
    </row>
    <row r="9" spans="1:10" ht="16.5" customHeight="1">
      <c r="A9" s="69">
        <v>5</v>
      </c>
      <c r="B9" s="3"/>
      <c r="C9" s="39" t="s">
        <v>26</v>
      </c>
      <c r="D9" s="45" t="s">
        <v>30</v>
      </c>
      <c r="E9" s="47">
        <v>940000</v>
      </c>
      <c r="F9" s="34">
        <v>2</v>
      </c>
      <c r="G9" s="21" t="s">
        <v>81</v>
      </c>
      <c r="H9" s="18">
        <f aca="true" t="shared" si="0" ref="H9:H14">E9*F9</f>
        <v>1880000</v>
      </c>
      <c r="I9" s="65" t="s">
        <v>73</v>
      </c>
      <c r="J9" s="36" t="s">
        <v>92</v>
      </c>
    </row>
    <row r="10" spans="1:10" ht="16.5" customHeight="1">
      <c r="A10" s="69">
        <v>6</v>
      </c>
      <c r="B10" s="3"/>
      <c r="C10" s="41"/>
      <c r="D10" s="45" t="s">
        <v>31</v>
      </c>
      <c r="E10" s="47">
        <v>810000</v>
      </c>
      <c r="F10" s="34">
        <v>6</v>
      </c>
      <c r="G10" s="21" t="s">
        <v>81</v>
      </c>
      <c r="H10" s="18">
        <f t="shared" si="0"/>
        <v>4860000</v>
      </c>
      <c r="I10" s="65" t="s">
        <v>73</v>
      </c>
      <c r="J10" s="37" t="s">
        <v>78</v>
      </c>
    </row>
    <row r="11" spans="1:10" ht="17.25" customHeight="1">
      <c r="A11" s="69">
        <v>7</v>
      </c>
      <c r="B11" s="3"/>
      <c r="C11" s="42"/>
      <c r="D11" s="46" t="s">
        <v>34</v>
      </c>
      <c r="E11" s="48">
        <v>350000</v>
      </c>
      <c r="F11" s="35">
        <v>6</v>
      </c>
      <c r="G11" s="21" t="s">
        <v>81</v>
      </c>
      <c r="H11" s="18">
        <f t="shared" si="0"/>
        <v>2100000</v>
      </c>
      <c r="I11" s="65" t="s">
        <v>73</v>
      </c>
      <c r="J11" s="38" t="s">
        <v>79</v>
      </c>
    </row>
    <row r="12" spans="1:10" ht="17.25" customHeight="1">
      <c r="A12" s="69">
        <v>8</v>
      </c>
      <c r="B12" s="3"/>
      <c r="C12" s="43" t="s">
        <v>20</v>
      </c>
      <c r="D12" s="45" t="s">
        <v>30</v>
      </c>
      <c r="E12" s="47">
        <v>940000</v>
      </c>
      <c r="F12" s="34">
        <v>1.5</v>
      </c>
      <c r="G12" s="21" t="s">
        <v>81</v>
      </c>
      <c r="H12" s="18">
        <f t="shared" si="0"/>
        <v>1410000</v>
      </c>
      <c r="I12" s="65" t="s">
        <v>73</v>
      </c>
      <c r="J12" s="16" t="s">
        <v>48</v>
      </c>
    </row>
    <row r="13" spans="1:10" ht="16.5" customHeight="1">
      <c r="A13" s="69">
        <v>9</v>
      </c>
      <c r="B13" s="3"/>
      <c r="C13" s="44" t="s">
        <v>14</v>
      </c>
      <c r="D13" s="45" t="s">
        <v>31</v>
      </c>
      <c r="E13" s="47">
        <v>810000</v>
      </c>
      <c r="F13" s="34">
        <f>118/20</f>
        <v>5.9</v>
      </c>
      <c r="G13" s="21" t="s">
        <v>81</v>
      </c>
      <c r="H13" s="18">
        <f t="shared" si="0"/>
        <v>4779000</v>
      </c>
      <c r="I13" s="65" t="s">
        <v>73</v>
      </c>
      <c r="J13" s="16" t="s">
        <v>33</v>
      </c>
    </row>
    <row r="14" spans="1:10" ht="16.5" customHeight="1">
      <c r="A14" s="69">
        <v>10</v>
      </c>
      <c r="B14" s="3"/>
      <c r="C14" s="44" t="s">
        <v>15</v>
      </c>
      <c r="D14" s="45" t="s">
        <v>30</v>
      </c>
      <c r="E14" s="47">
        <v>940000</v>
      </c>
      <c r="F14" s="34">
        <f>1+7/20</f>
        <v>1.35</v>
      </c>
      <c r="G14" s="21" t="s">
        <v>81</v>
      </c>
      <c r="H14" s="18">
        <f t="shared" si="0"/>
        <v>1269000</v>
      </c>
      <c r="I14" s="65" t="s">
        <v>73</v>
      </c>
      <c r="J14" s="16" t="s">
        <v>80</v>
      </c>
    </row>
    <row r="15" spans="1:10" ht="16.5" customHeight="1">
      <c r="A15" s="69">
        <v>11</v>
      </c>
      <c r="B15" s="3"/>
      <c r="C15" s="44" t="s">
        <v>13</v>
      </c>
      <c r="D15" s="45" t="s">
        <v>32</v>
      </c>
      <c r="E15" s="47">
        <v>1230000</v>
      </c>
      <c r="F15" s="34">
        <f>SUM(F9:F14)*0.1</f>
        <v>2.275</v>
      </c>
      <c r="G15" s="21" t="s">
        <v>81</v>
      </c>
      <c r="H15" s="17" t="s">
        <v>24</v>
      </c>
      <c r="I15" s="65" t="s">
        <v>73</v>
      </c>
      <c r="J15" s="16" t="s">
        <v>83</v>
      </c>
    </row>
    <row r="16" spans="1:10" ht="16.5" customHeight="1">
      <c r="A16" s="69">
        <v>12</v>
      </c>
      <c r="B16" s="3"/>
      <c r="C16" s="44" t="s">
        <v>16</v>
      </c>
      <c r="D16" s="45"/>
      <c r="E16" s="49" t="s">
        <v>36</v>
      </c>
      <c r="F16" s="25" t="s">
        <v>22</v>
      </c>
      <c r="G16" s="25" t="s">
        <v>22</v>
      </c>
      <c r="H16" s="32">
        <v>355369</v>
      </c>
      <c r="I16" s="65" t="s">
        <v>73</v>
      </c>
      <c r="J16" s="16" t="s">
        <v>35</v>
      </c>
    </row>
    <row r="17" spans="1:10" ht="16.5" customHeight="1" thickBot="1">
      <c r="A17" s="69">
        <v>13</v>
      </c>
      <c r="B17" s="4"/>
      <c r="C17" s="26" t="s">
        <v>3</v>
      </c>
      <c r="D17" s="26"/>
      <c r="E17" s="27"/>
      <c r="F17" s="27"/>
      <c r="G17" s="30"/>
      <c r="H17" s="53">
        <f>SUM(H6:H16)</f>
        <v>28723369</v>
      </c>
      <c r="I17" s="64"/>
      <c r="J17" s="8"/>
    </row>
    <row r="18" spans="1:10" ht="16.5" customHeight="1" thickBot="1">
      <c r="A18" s="69">
        <v>14</v>
      </c>
      <c r="C18" s="6" t="s">
        <v>5</v>
      </c>
      <c r="D18" s="6"/>
      <c r="E18" s="22"/>
      <c r="F18" s="22"/>
      <c r="G18" s="22"/>
      <c r="H18" s="33">
        <f>H17*1.08</f>
        <v>31021238.520000003</v>
      </c>
      <c r="I18" s="63"/>
      <c r="J18" s="9"/>
    </row>
    <row r="19" spans="1:10" ht="7.5" customHeight="1">
      <c r="A19" s="69"/>
      <c r="C19" s="6"/>
      <c r="D19" s="6"/>
      <c r="E19" s="22"/>
      <c r="F19" s="22"/>
      <c r="G19" s="22"/>
      <c r="H19" s="22"/>
      <c r="I19" s="63"/>
      <c r="J19" s="9"/>
    </row>
    <row r="20" spans="1:10" ht="16.5" customHeight="1">
      <c r="A20" s="69">
        <v>15</v>
      </c>
      <c r="B20" s="95" t="s">
        <v>12</v>
      </c>
      <c r="C20" s="96"/>
      <c r="D20" s="96"/>
      <c r="E20" s="97"/>
      <c r="F20" s="97"/>
      <c r="G20" s="97"/>
      <c r="H20" s="96"/>
      <c r="I20" s="96"/>
      <c r="J20" s="98"/>
    </row>
    <row r="21" spans="1:10" ht="16.5" customHeight="1">
      <c r="A21" s="69">
        <v>16</v>
      </c>
      <c r="B21" s="88"/>
      <c r="C21" s="89" t="s">
        <v>17</v>
      </c>
      <c r="D21" s="90" t="s">
        <v>61</v>
      </c>
      <c r="E21" s="91">
        <v>1500000</v>
      </c>
      <c r="F21" s="92">
        <v>1</v>
      </c>
      <c r="G21" s="92" t="s">
        <v>41</v>
      </c>
      <c r="H21" s="93">
        <f aca="true" t="shared" si="1" ref="H21:H26">E21*F21</f>
        <v>1500000</v>
      </c>
      <c r="I21" s="94">
        <f aca="true" t="shared" si="2" ref="I21:I26">H21*0.08</f>
        <v>120000</v>
      </c>
      <c r="J21" s="83" t="s">
        <v>54</v>
      </c>
    </row>
    <row r="22" spans="1:10" ht="16.5" customHeight="1">
      <c r="A22" s="69">
        <v>17</v>
      </c>
      <c r="B22" s="5"/>
      <c r="C22" s="72"/>
      <c r="D22" s="56" t="s">
        <v>42</v>
      </c>
      <c r="E22" s="59">
        <v>300000</v>
      </c>
      <c r="F22" s="23">
        <v>1</v>
      </c>
      <c r="G22" s="23" t="s">
        <v>41</v>
      </c>
      <c r="H22" s="18">
        <f t="shared" si="1"/>
        <v>300000</v>
      </c>
      <c r="I22" s="29">
        <f t="shared" si="2"/>
        <v>24000</v>
      </c>
      <c r="J22" s="16" t="s">
        <v>43</v>
      </c>
    </row>
    <row r="23" spans="1:10" ht="16.5" customHeight="1">
      <c r="A23" s="69">
        <v>18</v>
      </c>
      <c r="B23" s="5"/>
      <c r="C23" s="72"/>
      <c r="D23" s="56" t="s">
        <v>52</v>
      </c>
      <c r="E23" s="59">
        <v>300000</v>
      </c>
      <c r="F23" s="23">
        <v>1</v>
      </c>
      <c r="G23" s="23" t="s">
        <v>41</v>
      </c>
      <c r="H23" s="18">
        <f t="shared" si="1"/>
        <v>300000</v>
      </c>
      <c r="I23" s="29">
        <f t="shared" si="2"/>
        <v>24000</v>
      </c>
      <c r="J23" s="16" t="s">
        <v>62</v>
      </c>
    </row>
    <row r="24" spans="1:10" ht="16.5" customHeight="1">
      <c r="A24" s="69">
        <v>19</v>
      </c>
      <c r="B24" s="5"/>
      <c r="C24" s="72"/>
      <c r="D24" s="56" t="s">
        <v>44</v>
      </c>
      <c r="E24" s="59">
        <v>128000</v>
      </c>
      <c r="F24" s="23">
        <v>17</v>
      </c>
      <c r="G24" s="23" t="s">
        <v>41</v>
      </c>
      <c r="H24" s="18">
        <f t="shared" si="1"/>
        <v>2176000</v>
      </c>
      <c r="I24" s="29">
        <f t="shared" si="2"/>
        <v>174080</v>
      </c>
      <c r="J24" s="16" t="s">
        <v>45</v>
      </c>
    </row>
    <row r="25" spans="1:10" ht="16.5" customHeight="1">
      <c r="A25" s="69">
        <v>20</v>
      </c>
      <c r="B25" s="5"/>
      <c r="C25" s="72"/>
      <c r="D25" s="56" t="s">
        <v>47</v>
      </c>
      <c r="E25" s="59">
        <v>98000</v>
      </c>
      <c r="F25" s="23">
        <v>13</v>
      </c>
      <c r="G25" s="23" t="s">
        <v>41</v>
      </c>
      <c r="H25" s="18">
        <f t="shared" si="1"/>
        <v>1274000</v>
      </c>
      <c r="I25" s="29">
        <f t="shared" si="2"/>
        <v>101920</v>
      </c>
      <c r="J25" s="16"/>
    </row>
    <row r="26" spans="1:10" ht="16.5" customHeight="1">
      <c r="A26" s="69">
        <v>21</v>
      </c>
      <c r="B26" s="5"/>
      <c r="C26" s="72"/>
      <c r="D26" s="56" t="s">
        <v>46</v>
      </c>
      <c r="E26" s="59">
        <v>12800</v>
      </c>
      <c r="F26" s="23">
        <v>9</v>
      </c>
      <c r="G26" s="23" t="s">
        <v>41</v>
      </c>
      <c r="H26" s="18">
        <f t="shared" si="1"/>
        <v>115200</v>
      </c>
      <c r="I26" s="29">
        <f t="shared" si="2"/>
        <v>9216</v>
      </c>
      <c r="J26" s="16"/>
    </row>
    <row r="27" spans="1:10" ht="16.5" customHeight="1">
      <c r="A27" s="69">
        <v>22</v>
      </c>
      <c r="B27" s="3"/>
      <c r="C27" s="40"/>
      <c r="D27" s="44" t="s">
        <v>67</v>
      </c>
      <c r="E27" s="60" t="s">
        <v>36</v>
      </c>
      <c r="F27" s="25" t="s">
        <v>22</v>
      </c>
      <c r="G27" s="25" t="s">
        <v>22</v>
      </c>
      <c r="H27" s="18">
        <f>SUM(H21:H26)*0.05</f>
        <v>283260</v>
      </c>
      <c r="I27" s="65" t="s">
        <v>73</v>
      </c>
      <c r="J27" s="16" t="s">
        <v>49</v>
      </c>
    </row>
    <row r="28" spans="1:10" ht="16.5" customHeight="1">
      <c r="A28" s="69">
        <v>23</v>
      </c>
      <c r="B28" s="3"/>
      <c r="C28" s="57" t="s">
        <v>7</v>
      </c>
      <c r="D28" s="58" t="s">
        <v>51</v>
      </c>
      <c r="E28" s="59">
        <v>624400</v>
      </c>
      <c r="F28" s="23">
        <v>1</v>
      </c>
      <c r="G28" s="23" t="s">
        <v>50</v>
      </c>
      <c r="H28" s="18">
        <f aca="true" t="shared" si="3" ref="H28:H33">E28*F28</f>
        <v>624400</v>
      </c>
      <c r="I28" s="29">
        <v>137368</v>
      </c>
      <c r="J28" s="16"/>
    </row>
    <row r="29" spans="1:10" ht="16.5" customHeight="1">
      <c r="A29" s="69">
        <v>24</v>
      </c>
      <c r="B29" s="3"/>
      <c r="C29" s="72"/>
      <c r="D29" s="58" t="s">
        <v>53</v>
      </c>
      <c r="E29" s="59">
        <v>15700</v>
      </c>
      <c r="F29" s="23">
        <v>1</v>
      </c>
      <c r="G29" s="23" t="s">
        <v>59</v>
      </c>
      <c r="H29" s="18">
        <f t="shared" si="3"/>
        <v>15700</v>
      </c>
      <c r="I29" s="29">
        <f aca="true" t="shared" si="4" ref="I29:I34">H29*0.1</f>
        <v>1570</v>
      </c>
      <c r="J29" s="16"/>
    </row>
    <row r="30" spans="1:10" ht="16.5" customHeight="1">
      <c r="A30" s="69">
        <v>25</v>
      </c>
      <c r="B30" s="3"/>
      <c r="C30" s="72"/>
      <c r="D30" s="58" t="s">
        <v>56</v>
      </c>
      <c r="E30" s="59">
        <v>150000</v>
      </c>
      <c r="F30" s="23">
        <v>1</v>
      </c>
      <c r="G30" s="23" t="s">
        <v>59</v>
      </c>
      <c r="H30" s="18">
        <f t="shared" si="3"/>
        <v>150000</v>
      </c>
      <c r="I30" s="29">
        <f t="shared" si="4"/>
        <v>15000</v>
      </c>
      <c r="J30" s="16"/>
    </row>
    <row r="31" spans="1:10" ht="16.5" customHeight="1">
      <c r="A31" s="69">
        <v>26</v>
      </c>
      <c r="B31" s="3"/>
      <c r="C31" s="72"/>
      <c r="D31" s="58" t="s">
        <v>55</v>
      </c>
      <c r="E31" s="59">
        <v>98000</v>
      </c>
      <c r="F31" s="23">
        <v>1</v>
      </c>
      <c r="G31" s="23" t="s">
        <v>59</v>
      </c>
      <c r="H31" s="18">
        <f t="shared" si="3"/>
        <v>98000</v>
      </c>
      <c r="I31" s="29">
        <f t="shared" si="4"/>
        <v>9800</v>
      </c>
      <c r="J31" s="16"/>
    </row>
    <row r="32" spans="1:10" ht="16.5" customHeight="1">
      <c r="A32" s="69">
        <v>27</v>
      </c>
      <c r="B32" s="5"/>
      <c r="C32" s="72"/>
      <c r="D32" s="58" t="s">
        <v>57</v>
      </c>
      <c r="E32" s="59">
        <v>69000</v>
      </c>
      <c r="F32" s="23">
        <v>1</v>
      </c>
      <c r="G32" s="23" t="s">
        <v>59</v>
      </c>
      <c r="H32" s="18">
        <f t="shared" si="3"/>
        <v>69000</v>
      </c>
      <c r="I32" s="29">
        <f t="shared" si="4"/>
        <v>6900</v>
      </c>
      <c r="J32" s="16"/>
    </row>
    <row r="33" spans="1:10" ht="16.5" customHeight="1">
      <c r="A33" s="69">
        <v>28</v>
      </c>
      <c r="B33" s="5"/>
      <c r="C33" s="72"/>
      <c r="D33" s="74" t="s">
        <v>58</v>
      </c>
      <c r="E33" s="61">
        <v>22400</v>
      </c>
      <c r="F33" s="54">
        <v>3</v>
      </c>
      <c r="G33" s="54" t="s">
        <v>60</v>
      </c>
      <c r="H33" s="18">
        <f t="shared" si="3"/>
        <v>67200</v>
      </c>
      <c r="I33" s="29">
        <f t="shared" si="4"/>
        <v>6720</v>
      </c>
      <c r="J33" s="55"/>
    </row>
    <row r="34" spans="1:10" ht="16.5" customHeight="1">
      <c r="A34" s="69">
        <v>29</v>
      </c>
      <c r="B34" s="5"/>
      <c r="C34" s="73"/>
      <c r="D34" s="58" t="s">
        <v>63</v>
      </c>
      <c r="E34" s="59">
        <v>240000</v>
      </c>
      <c r="F34" s="23">
        <v>1</v>
      </c>
      <c r="G34" s="23" t="s">
        <v>59</v>
      </c>
      <c r="H34" s="18">
        <f>E34*F34</f>
        <v>240000</v>
      </c>
      <c r="I34" s="29">
        <f t="shared" si="4"/>
        <v>24000</v>
      </c>
      <c r="J34" s="55"/>
    </row>
    <row r="35" spans="1:10" ht="16.5" customHeight="1" thickBot="1">
      <c r="A35" s="69">
        <v>30</v>
      </c>
      <c r="B35" s="4"/>
      <c r="C35" s="50" t="s">
        <v>3</v>
      </c>
      <c r="D35" s="50"/>
      <c r="E35" s="51"/>
      <c r="F35" s="51"/>
      <c r="G35" s="52" t="s">
        <v>74</v>
      </c>
      <c r="H35" s="53">
        <f>SUM(H21:H34)</f>
        <v>7212760</v>
      </c>
      <c r="I35" s="31"/>
      <c r="J35" s="8"/>
    </row>
    <row r="36" spans="1:10" ht="16.5" customHeight="1" thickBot="1">
      <c r="A36" s="69">
        <v>31</v>
      </c>
      <c r="C36" s="7" t="s">
        <v>5</v>
      </c>
      <c r="D36" s="7"/>
      <c r="E36" s="24"/>
      <c r="F36" s="24"/>
      <c r="G36" s="24"/>
      <c r="H36" s="33">
        <f>H35*1.08</f>
        <v>7789780.800000001</v>
      </c>
      <c r="I36" s="63"/>
      <c r="J36" s="9"/>
    </row>
    <row r="37" spans="1:10" ht="7.5" customHeight="1">
      <c r="A37" s="69"/>
      <c r="C37" s="6"/>
      <c r="D37" s="6"/>
      <c r="E37" s="22"/>
      <c r="F37" s="22"/>
      <c r="G37" s="22"/>
      <c r="H37" s="22"/>
      <c r="I37" s="63"/>
      <c r="J37" s="9"/>
    </row>
    <row r="38" spans="1:10" ht="16.5" customHeight="1">
      <c r="A38" s="69">
        <v>32</v>
      </c>
      <c r="B38" s="95" t="s">
        <v>18</v>
      </c>
      <c r="C38" s="96"/>
      <c r="D38" s="96"/>
      <c r="E38" s="97"/>
      <c r="F38" s="97"/>
      <c r="G38" s="97"/>
      <c r="H38" s="96"/>
      <c r="I38" s="13" t="s">
        <v>70</v>
      </c>
      <c r="J38" s="98"/>
    </row>
    <row r="39" spans="1:10" ht="16.5" customHeight="1">
      <c r="A39" s="69">
        <v>33</v>
      </c>
      <c r="B39" s="88"/>
      <c r="C39" s="99" t="s">
        <v>69</v>
      </c>
      <c r="D39" s="100" t="s">
        <v>75</v>
      </c>
      <c r="E39" s="47">
        <v>810000</v>
      </c>
      <c r="F39" s="101">
        <f>7/20*12</f>
        <v>4.199999999999999</v>
      </c>
      <c r="G39" s="92" t="s">
        <v>81</v>
      </c>
      <c r="H39" s="102"/>
      <c r="I39" s="93">
        <f>E39*F39</f>
        <v>3401999.9999999995</v>
      </c>
      <c r="J39" s="83" t="s">
        <v>71</v>
      </c>
    </row>
    <row r="40" spans="1:10" ht="16.5" customHeight="1">
      <c r="A40" s="69">
        <v>34</v>
      </c>
      <c r="B40" s="5"/>
      <c r="C40" s="109" t="s">
        <v>94</v>
      </c>
      <c r="D40" s="110"/>
      <c r="E40" s="60"/>
      <c r="F40" s="75">
        <v>0</v>
      </c>
      <c r="G40" s="23" t="s">
        <v>81</v>
      </c>
      <c r="H40" s="111"/>
      <c r="I40" s="112">
        <v>0</v>
      </c>
      <c r="J40" s="113"/>
    </row>
    <row r="41" spans="1:10" ht="16.5" customHeight="1">
      <c r="A41" s="69">
        <v>35</v>
      </c>
      <c r="B41" s="5"/>
      <c r="C41" s="14" t="s">
        <v>93</v>
      </c>
      <c r="D41" s="58"/>
      <c r="E41" s="76"/>
      <c r="F41" s="75"/>
      <c r="G41" s="23"/>
      <c r="H41" s="67"/>
      <c r="I41" s="15">
        <v>0</v>
      </c>
      <c r="J41" s="16"/>
    </row>
    <row r="42" spans="1:10" ht="16.5" customHeight="1" thickBot="1">
      <c r="A42" s="69">
        <v>36</v>
      </c>
      <c r="B42" s="4"/>
      <c r="C42" s="50" t="s">
        <v>3</v>
      </c>
      <c r="D42" s="50"/>
      <c r="E42" s="51"/>
      <c r="F42" s="51"/>
      <c r="G42" s="51"/>
      <c r="H42" s="31"/>
      <c r="I42" s="32">
        <f>SUM(I39:I41)</f>
        <v>3401999.9999999995</v>
      </c>
      <c r="J42" s="8"/>
    </row>
    <row r="43" spans="1:10" ht="16.5" customHeight="1" thickBot="1">
      <c r="A43" s="69">
        <v>37</v>
      </c>
      <c r="C43" s="7" t="s">
        <v>5</v>
      </c>
      <c r="D43" s="7"/>
      <c r="E43" s="24"/>
      <c r="F43" s="24"/>
      <c r="G43" s="24"/>
      <c r="H43" s="24"/>
      <c r="I43" s="33">
        <f>I42*1.08</f>
        <v>3674159.9999999995</v>
      </c>
      <c r="J43" s="9"/>
    </row>
    <row r="44" spans="1:10" ht="7.5" customHeight="1">
      <c r="A44" s="69"/>
      <c r="C44" s="6"/>
      <c r="D44" s="6"/>
      <c r="E44" s="22"/>
      <c r="F44" s="22"/>
      <c r="G44" s="22"/>
      <c r="H44" s="22"/>
      <c r="I44" s="63"/>
      <c r="J44" s="9"/>
    </row>
    <row r="45" spans="1:10" ht="16.5" customHeight="1">
      <c r="A45" s="69">
        <v>38</v>
      </c>
      <c r="B45" s="95" t="s">
        <v>19</v>
      </c>
      <c r="C45" s="96"/>
      <c r="D45" s="96"/>
      <c r="E45" s="97"/>
      <c r="F45" s="97"/>
      <c r="G45" s="97"/>
      <c r="H45" s="96"/>
      <c r="I45" s="13" t="s">
        <v>70</v>
      </c>
      <c r="J45" s="98"/>
    </row>
    <row r="46" spans="1:10" ht="16.5" customHeight="1">
      <c r="A46" s="69">
        <v>39</v>
      </c>
      <c r="B46" s="77"/>
      <c r="C46" s="90" t="s">
        <v>127</v>
      </c>
      <c r="D46" s="90"/>
      <c r="E46" s="91"/>
      <c r="F46" s="91"/>
      <c r="G46" s="107"/>
      <c r="H46" s="102"/>
      <c r="I46" s="93">
        <f>SUM(I7:I16)</f>
        <v>1810500</v>
      </c>
      <c r="J46" s="83" t="s">
        <v>130</v>
      </c>
    </row>
    <row r="47" spans="1:10" ht="16.5" customHeight="1">
      <c r="A47" s="69">
        <v>40</v>
      </c>
      <c r="B47" s="3"/>
      <c r="C47" s="56" t="s">
        <v>126</v>
      </c>
      <c r="D47" s="56"/>
      <c r="E47" s="59"/>
      <c r="F47" s="59"/>
      <c r="G47" s="108"/>
      <c r="H47" s="66"/>
      <c r="I47" s="18">
        <f>SUM(I21:I27)</f>
        <v>453216</v>
      </c>
      <c r="J47" s="16" t="s">
        <v>128</v>
      </c>
    </row>
    <row r="48" spans="1:10" ht="16.5" customHeight="1">
      <c r="A48" s="69">
        <v>41</v>
      </c>
      <c r="B48" s="3"/>
      <c r="C48" s="56" t="s">
        <v>8</v>
      </c>
      <c r="D48" s="56"/>
      <c r="E48" s="59"/>
      <c r="F48" s="59"/>
      <c r="G48" s="108"/>
      <c r="H48" s="67"/>
      <c r="I48" s="68">
        <f>SUM(I28:I34)</f>
        <v>201358</v>
      </c>
      <c r="J48" s="16" t="s">
        <v>129</v>
      </c>
    </row>
    <row r="49" spans="1:10" ht="16.5" customHeight="1" thickBot="1">
      <c r="A49" s="69">
        <v>42</v>
      </c>
      <c r="B49" s="4"/>
      <c r="C49" s="50" t="s">
        <v>3</v>
      </c>
      <c r="D49" s="50"/>
      <c r="E49" s="51"/>
      <c r="F49" s="51"/>
      <c r="G49" s="51"/>
      <c r="H49" s="31"/>
      <c r="I49" s="32">
        <f>SUM(I46:I48)</f>
        <v>2465074</v>
      </c>
      <c r="J49" s="8"/>
    </row>
    <row r="50" spans="1:10" ht="16.5" customHeight="1" thickBot="1">
      <c r="A50" s="69">
        <v>43</v>
      </c>
      <c r="C50" s="7" t="s">
        <v>5</v>
      </c>
      <c r="D50" s="7"/>
      <c r="E50" s="24"/>
      <c r="F50" s="24"/>
      <c r="G50" s="24"/>
      <c r="H50" s="24"/>
      <c r="I50" s="33">
        <f>I49*1.08</f>
        <v>2662279.9200000004</v>
      </c>
      <c r="J50" s="9"/>
    </row>
    <row r="51" spans="1:10" ht="7.5" customHeight="1">
      <c r="A51" s="69"/>
      <c r="C51" s="6"/>
      <c r="D51" s="6"/>
      <c r="E51" s="22"/>
      <c r="F51" s="22"/>
      <c r="G51" s="22"/>
      <c r="H51" s="22"/>
      <c r="I51" s="63"/>
      <c r="J51" s="9"/>
    </row>
    <row r="52" spans="1:10" ht="16.5" customHeight="1">
      <c r="A52" s="69">
        <v>44</v>
      </c>
      <c r="B52" s="95" t="s">
        <v>90</v>
      </c>
      <c r="C52" s="96"/>
      <c r="D52" s="96"/>
      <c r="E52" s="97"/>
      <c r="F52" s="97"/>
      <c r="G52" s="97"/>
      <c r="H52" s="96"/>
      <c r="I52" s="13"/>
      <c r="J52" s="98"/>
    </row>
    <row r="53" spans="1:10" ht="16.5" customHeight="1">
      <c r="A53" s="69">
        <v>45</v>
      </c>
      <c r="B53" s="77"/>
      <c r="C53" s="90" t="s">
        <v>87</v>
      </c>
      <c r="D53" s="90"/>
      <c r="E53" s="91"/>
      <c r="F53" s="91"/>
      <c r="G53" s="107"/>
      <c r="H53" s="102"/>
      <c r="I53" s="93">
        <v>3000000</v>
      </c>
      <c r="J53" s="83" t="s">
        <v>89</v>
      </c>
    </row>
    <row r="54" spans="1:10" ht="16.5" customHeight="1">
      <c r="A54" s="69">
        <v>46</v>
      </c>
      <c r="B54" s="3"/>
      <c r="C54" s="56" t="s">
        <v>88</v>
      </c>
      <c r="D54" s="56"/>
      <c r="E54" s="59"/>
      <c r="F54" s="59"/>
      <c r="G54" s="108"/>
      <c r="H54" s="66"/>
      <c r="I54" s="18">
        <v>1500000</v>
      </c>
      <c r="J54" s="16"/>
    </row>
    <row r="55" spans="1:10" ht="16.5" customHeight="1" thickBot="1">
      <c r="A55" s="69">
        <v>47</v>
      </c>
      <c r="B55" s="4"/>
      <c r="C55" s="50" t="s">
        <v>3</v>
      </c>
      <c r="D55" s="50"/>
      <c r="E55" s="51"/>
      <c r="F55" s="51"/>
      <c r="G55" s="51"/>
      <c r="H55" s="31"/>
      <c r="I55" s="32">
        <f>SUM(I53:I54)</f>
        <v>4500000</v>
      </c>
      <c r="J55" s="8"/>
    </row>
    <row r="56" spans="1:10" ht="16.5" customHeight="1" thickBot="1">
      <c r="A56" s="69">
        <v>48</v>
      </c>
      <c r="C56" s="7" t="s">
        <v>5</v>
      </c>
      <c r="D56" s="7"/>
      <c r="E56" s="24"/>
      <c r="F56" s="24"/>
      <c r="G56" s="24"/>
      <c r="H56" s="24"/>
      <c r="I56" s="33">
        <f>I55*1.08</f>
        <v>4860000</v>
      </c>
      <c r="J56" s="9"/>
    </row>
    <row r="57" ht="16.5" customHeight="1">
      <c r="A57" s="69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/>
  <mergeCells count="2">
    <mergeCell ref="B1:J1"/>
    <mergeCell ref="F3:G3"/>
  </mergeCells>
  <printOptions/>
  <pageMargins left="0.4724409448818898" right="0.4724409448818898" top="0.1968503937007874" bottom="0.2362204724409449" header="0.11811023622047245" footer="0.07874015748031496"/>
  <pageSetup fitToHeight="1" fitToWidth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SheetLayoutView="100" zoomScalePageLayoutView="0" workbookViewId="0" topLeftCell="A25">
      <selection activeCell="A1" sqref="A1"/>
    </sheetView>
  </sheetViews>
  <sheetFormatPr defaultColWidth="11.59765625" defaultRowHeight="14.25"/>
  <cols>
    <col min="1" max="1" width="3.19921875" style="1" customWidth="1"/>
    <col min="2" max="2" width="4.5" style="1" customWidth="1"/>
    <col min="3" max="3" width="29.69921875" style="1" customWidth="1"/>
    <col min="4" max="10" width="10.19921875" style="2" customWidth="1"/>
    <col min="11" max="11" width="50.19921875" style="1" customWidth="1"/>
    <col min="12" max="12" width="0.4921875" style="1" customWidth="1"/>
    <col min="13" max="16384" width="11.59765625" style="1" customWidth="1"/>
  </cols>
  <sheetData>
    <row r="1" spans="2:11" ht="21" customHeight="1">
      <c r="B1" s="234" t="s">
        <v>148</v>
      </c>
      <c r="K1" s="105"/>
    </row>
    <row r="2" spans="3:11" ht="15" customHeight="1">
      <c r="C2" s="10"/>
      <c r="K2" s="11"/>
    </row>
    <row r="3" spans="1:11" ht="13.5" customHeight="1">
      <c r="A3" s="174"/>
      <c r="B3" s="174"/>
      <c r="C3" s="174"/>
      <c r="D3" s="357" t="s">
        <v>10</v>
      </c>
      <c r="E3" s="358"/>
      <c r="F3" s="358"/>
      <c r="G3" s="358"/>
      <c r="H3" s="358"/>
      <c r="I3" s="359"/>
      <c r="J3" s="175" t="s">
        <v>66</v>
      </c>
      <c r="K3" s="174"/>
    </row>
    <row r="4" spans="1:11" ht="16.5" customHeight="1">
      <c r="A4" s="174"/>
      <c r="B4" s="176"/>
      <c r="C4" s="177" t="s">
        <v>0</v>
      </c>
      <c r="D4" s="215" t="s">
        <v>84</v>
      </c>
      <c r="E4" s="178" t="s">
        <v>119</v>
      </c>
      <c r="F4" s="178" t="s">
        <v>120</v>
      </c>
      <c r="G4" s="178" t="s">
        <v>121</v>
      </c>
      <c r="H4" s="178" t="s">
        <v>122</v>
      </c>
      <c r="I4" s="290" t="s">
        <v>123</v>
      </c>
      <c r="J4" s="278" t="s">
        <v>1</v>
      </c>
      <c r="K4" s="282" t="s">
        <v>2</v>
      </c>
    </row>
    <row r="5" spans="1:11" ht="16.5" customHeight="1">
      <c r="A5" s="174">
        <v>1</v>
      </c>
      <c r="B5" s="179" t="s">
        <v>11</v>
      </c>
      <c r="C5" s="180"/>
      <c r="D5" s="216"/>
      <c r="E5" s="181"/>
      <c r="F5" s="182"/>
      <c r="G5" s="182"/>
      <c r="H5" s="182"/>
      <c r="I5" s="291"/>
      <c r="J5" s="181"/>
      <c r="K5" s="283"/>
    </row>
    <row r="6" spans="1:11" ht="16.5" customHeight="1">
      <c r="A6" s="174">
        <v>2</v>
      </c>
      <c r="B6" s="183"/>
      <c r="C6" s="184" t="s">
        <v>65</v>
      </c>
      <c r="D6" s="217"/>
      <c r="E6" s="185"/>
      <c r="F6" s="185"/>
      <c r="G6" s="185"/>
      <c r="H6" s="185"/>
      <c r="I6" s="292"/>
      <c r="J6" s="279"/>
      <c r="K6" s="284"/>
    </row>
    <row r="7" spans="1:11" ht="16.5" customHeight="1">
      <c r="A7" s="174">
        <v>3</v>
      </c>
      <c r="B7" s="183"/>
      <c r="C7" s="184" t="s">
        <v>76</v>
      </c>
      <c r="D7" s="217"/>
      <c r="E7" s="185"/>
      <c r="F7" s="185"/>
      <c r="G7" s="185"/>
      <c r="H7" s="185"/>
      <c r="I7" s="292"/>
      <c r="J7" s="279">
        <f>SUM(D7:I7)</f>
        <v>0</v>
      </c>
      <c r="K7" s="284"/>
    </row>
    <row r="8" spans="1:11" ht="16.5" customHeight="1">
      <c r="A8" s="174">
        <v>4</v>
      </c>
      <c r="B8" s="183"/>
      <c r="C8" s="184" t="s">
        <v>26</v>
      </c>
      <c r="D8" s="217"/>
      <c r="E8" s="185"/>
      <c r="F8" s="185"/>
      <c r="G8" s="185"/>
      <c r="H8" s="186"/>
      <c r="I8" s="292"/>
      <c r="J8" s="279">
        <f>SUM(D8:I8)</f>
        <v>0</v>
      </c>
      <c r="K8" s="284"/>
    </row>
    <row r="9" spans="1:11" ht="17.25" customHeight="1">
      <c r="A9" s="174">
        <v>5</v>
      </c>
      <c r="B9" s="183"/>
      <c r="C9" s="214" t="s">
        <v>64</v>
      </c>
      <c r="D9" s="218"/>
      <c r="E9" s="187"/>
      <c r="F9" s="187"/>
      <c r="G9" s="187"/>
      <c r="H9" s="188"/>
      <c r="I9" s="293"/>
      <c r="J9" s="280">
        <f>SUM(D9:I9)</f>
        <v>0</v>
      </c>
      <c r="K9" s="288"/>
    </row>
    <row r="10" spans="1:11" ht="16.5" customHeight="1" thickBot="1">
      <c r="A10" s="174">
        <v>6</v>
      </c>
      <c r="B10" s="189"/>
      <c r="C10" s="190" t="s">
        <v>3</v>
      </c>
      <c r="D10" s="191">
        <f aca="true" t="shared" si="0" ref="D10:J10">SUM(D6:D9)</f>
        <v>0</v>
      </c>
      <c r="E10" s="192">
        <f t="shared" si="0"/>
        <v>0</v>
      </c>
      <c r="F10" s="192">
        <f t="shared" si="0"/>
        <v>0</v>
      </c>
      <c r="G10" s="192">
        <f t="shared" si="0"/>
        <v>0</v>
      </c>
      <c r="H10" s="193">
        <f t="shared" si="0"/>
        <v>0</v>
      </c>
      <c r="I10" s="194">
        <f t="shared" si="0"/>
        <v>0</v>
      </c>
      <c r="J10" s="281">
        <f t="shared" si="0"/>
        <v>0</v>
      </c>
      <c r="K10" s="212"/>
    </row>
    <row r="11" spans="1:12" ht="16.5" customHeight="1" thickBot="1">
      <c r="A11" s="174">
        <v>7</v>
      </c>
      <c r="B11" s="222"/>
      <c r="C11" s="223" t="s">
        <v>5</v>
      </c>
      <c r="D11" s="209">
        <f aca="true" t="shared" si="1" ref="D11:I11">D10*1.05</f>
        <v>0</v>
      </c>
      <c r="E11" s="209">
        <f t="shared" si="1"/>
        <v>0</v>
      </c>
      <c r="F11" s="209">
        <f t="shared" si="1"/>
        <v>0</v>
      </c>
      <c r="G11" s="209">
        <f t="shared" si="1"/>
        <v>0</v>
      </c>
      <c r="H11" s="210">
        <f t="shared" si="1"/>
        <v>0</v>
      </c>
      <c r="I11" s="209">
        <f t="shared" si="1"/>
        <v>0</v>
      </c>
      <c r="J11" s="203">
        <f>J10*1.08</f>
        <v>0</v>
      </c>
      <c r="K11" s="224"/>
      <c r="L11" s="124"/>
    </row>
    <row r="12" spans="1:10" ht="7.5" customHeight="1">
      <c r="A12" s="69"/>
      <c r="C12" s="6"/>
      <c r="D12" s="6"/>
      <c r="E12" s="22"/>
      <c r="F12" s="22"/>
      <c r="G12" s="22"/>
      <c r="H12" s="22"/>
      <c r="I12" s="63"/>
      <c r="J12" s="297"/>
    </row>
    <row r="13" spans="1:13" ht="16.5" customHeight="1">
      <c r="A13" s="174">
        <v>8</v>
      </c>
      <c r="B13" s="195" t="s">
        <v>12</v>
      </c>
      <c r="C13" s="196"/>
      <c r="D13" s="219"/>
      <c r="E13" s="197"/>
      <c r="F13" s="197"/>
      <c r="G13" s="197"/>
      <c r="H13" s="197"/>
      <c r="I13" s="294"/>
      <c r="J13" s="197"/>
      <c r="K13" s="286"/>
      <c r="M13" s="11"/>
    </row>
    <row r="14" spans="1:13" ht="16.5" customHeight="1">
      <c r="A14" s="174">
        <v>9</v>
      </c>
      <c r="B14" s="198"/>
      <c r="C14" s="199" t="s">
        <v>17</v>
      </c>
      <c r="D14" s="220"/>
      <c r="E14" s="200"/>
      <c r="F14" s="200"/>
      <c r="G14" s="200"/>
      <c r="H14" s="200"/>
      <c r="I14" s="295"/>
      <c r="J14" s="285">
        <f>SUM(D14:I14)</f>
        <v>0</v>
      </c>
      <c r="K14" s="284"/>
      <c r="M14" s="62"/>
    </row>
    <row r="15" spans="1:13" ht="16.5" customHeight="1">
      <c r="A15" s="174">
        <v>10</v>
      </c>
      <c r="B15" s="183"/>
      <c r="C15" s="199" t="s">
        <v>7</v>
      </c>
      <c r="D15" s="217"/>
      <c r="E15" s="200"/>
      <c r="F15" s="200"/>
      <c r="G15" s="200"/>
      <c r="H15" s="200"/>
      <c r="I15" s="295"/>
      <c r="J15" s="285">
        <f>SUM(D15:I15)</f>
        <v>0</v>
      </c>
      <c r="K15" s="288"/>
      <c r="M15" s="62"/>
    </row>
    <row r="16" spans="1:11" ht="16.5" customHeight="1" thickBot="1">
      <c r="A16" s="174">
        <v>11</v>
      </c>
      <c r="B16" s="189"/>
      <c r="C16" s="201" t="s">
        <v>3</v>
      </c>
      <c r="D16" s="191">
        <f aca="true" t="shared" si="2" ref="D16:J16">SUM(D14:D15)</f>
        <v>0</v>
      </c>
      <c r="E16" s="192">
        <f t="shared" si="2"/>
        <v>0</v>
      </c>
      <c r="F16" s="192">
        <f t="shared" si="2"/>
        <v>0</v>
      </c>
      <c r="G16" s="192">
        <f t="shared" si="2"/>
        <v>0</v>
      </c>
      <c r="H16" s="193">
        <f t="shared" si="2"/>
        <v>0</v>
      </c>
      <c r="I16" s="194">
        <f t="shared" si="2"/>
        <v>0</v>
      </c>
      <c r="J16" s="281">
        <f t="shared" si="2"/>
        <v>0</v>
      </c>
      <c r="K16" s="212"/>
    </row>
    <row r="17" spans="1:11" ht="16.5" customHeight="1" thickBot="1">
      <c r="A17" s="174">
        <v>12</v>
      </c>
      <c r="B17" s="174"/>
      <c r="C17" s="202" t="s">
        <v>5</v>
      </c>
      <c r="D17" s="207">
        <f aca="true" t="shared" si="3" ref="D17:I17">D16*1.05</f>
        <v>0</v>
      </c>
      <c r="E17" s="207">
        <f t="shared" si="3"/>
        <v>0</v>
      </c>
      <c r="F17" s="207">
        <f t="shared" si="3"/>
        <v>0</v>
      </c>
      <c r="G17" s="207">
        <f t="shared" si="3"/>
        <v>0</v>
      </c>
      <c r="H17" s="208">
        <f t="shared" si="3"/>
        <v>0</v>
      </c>
      <c r="I17" s="207">
        <f t="shared" si="3"/>
        <v>0</v>
      </c>
      <c r="J17" s="203">
        <f>J16*1.08</f>
        <v>0</v>
      </c>
      <c r="K17" s="204"/>
    </row>
    <row r="18" spans="1:10" ht="7.5" customHeight="1">
      <c r="A18" s="69"/>
      <c r="C18" s="6"/>
      <c r="D18" s="6"/>
      <c r="E18" s="22"/>
      <c r="F18" s="22"/>
      <c r="G18" s="22"/>
      <c r="H18" s="22"/>
      <c r="I18" s="63"/>
      <c r="J18" s="297"/>
    </row>
    <row r="19" spans="1:11" ht="16.5" customHeight="1">
      <c r="A19" s="174">
        <v>13</v>
      </c>
      <c r="B19" s="195" t="s">
        <v>18</v>
      </c>
      <c r="C19" s="196"/>
      <c r="D19" s="236"/>
      <c r="E19" s="197"/>
      <c r="F19" s="197"/>
      <c r="G19" s="197"/>
      <c r="H19" s="197"/>
      <c r="I19" s="294"/>
      <c r="J19" s="197"/>
      <c r="K19" s="286"/>
    </row>
    <row r="20" spans="1:11" ht="16.5" customHeight="1">
      <c r="A20" s="174">
        <v>14</v>
      </c>
      <c r="B20" s="198"/>
      <c r="C20" s="199" t="s">
        <v>68</v>
      </c>
      <c r="D20" s="221"/>
      <c r="E20" s="187"/>
      <c r="F20" s="185"/>
      <c r="G20" s="185"/>
      <c r="H20" s="185"/>
      <c r="I20" s="292"/>
      <c r="J20" s="285">
        <f>SUM(D20:I20)</f>
        <v>0</v>
      </c>
      <c r="K20" s="284"/>
    </row>
    <row r="21" spans="1:11" ht="16.5" customHeight="1">
      <c r="A21" s="174">
        <v>15</v>
      </c>
      <c r="B21" s="198"/>
      <c r="C21" s="199" t="s">
        <v>77</v>
      </c>
      <c r="D21" s="217"/>
      <c r="E21" s="185"/>
      <c r="F21" s="185"/>
      <c r="G21" s="185"/>
      <c r="H21" s="185"/>
      <c r="I21" s="292"/>
      <c r="J21" s="285">
        <f>SUM(D21:I21)</f>
        <v>0</v>
      </c>
      <c r="K21" s="284"/>
    </row>
    <row r="22" spans="1:11" ht="16.5" customHeight="1">
      <c r="A22" s="174">
        <v>16</v>
      </c>
      <c r="B22" s="198"/>
      <c r="C22" s="199" t="s">
        <v>9</v>
      </c>
      <c r="D22" s="217"/>
      <c r="E22" s="185"/>
      <c r="F22" s="185"/>
      <c r="G22" s="185"/>
      <c r="H22" s="185"/>
      <c r="I22" s="292"/>
      <c r="J22" s="280">
        <f>SUM(D22:I22)</f>
        <v>0</v>
      </c>
      <c r="K22" s="288"/>
    </row>
    <row r="23" spans="1:11" ht="16.5" customHeight="1" thickBot="1">
      <c r="A23" s="174">
        <v>17</v>
      </c>
      <c r="B23" s="189"/>
      <c r="C23" s="201" t="s">
        <v>3</v>
      </c>
      <c r="D23" s="191">
        <f aca="true" t="shared" si="4" ref="D23:J23">SUM(D20:D22)</f>
        <v>0</v>
      </c>
      <c r="E23" s="192">
        <f t="shared" si="4"/>
        <v>0</v>
      </c>
      <c r="F23" s="192">
        <f t="shared" si="4"/>
        <v>0</v>
      </c>
      <c r="G23" s="192">
        <f t="shared" si="4"/>
        <v>0</v>
      </c>
      <c r="H23" s="193">
        <f t="shared" si="4"/>
        <v>0</v>
      </c>
      <c r="I23" s="194">
        <f t="shared" si="4"/>
        <v>0</v>
      </c>
      <c r="J23" s="281">
        <f t="shared" si="4"/>
        <v>0</v>
      </c>
      <c r="K23" s="212"/>
    </row>
    <row r="24" spans="1:11" ht="16.5" customHeight="1" thickBot="1">
      <c r="A24" s="174">
        <v>18</v>
      </c>
      <c r="B24" s="174"/>
      <c r="C24" s="202" t="s">
        <v>5</v>
      </c>
      <c r="D24" s="207">
        <f aca="true" t="shared" si="5" ref="D24:I24">D23*1.05</f>
        <v>0</v>
      </c>
      <c r="E24" s="207">
        <f t="shared" si="5"/>
        <v>0</v>
      </c>
      <c r="F24" s="207">
        <f t="shared" si="5"/>
        <v>0</v>
      </c>
      <c r="G24" s="207">
        <f t="shared" si="5"/>
        <v>0</v>
      </c>
      <c r="H24" s="208">
        <f t="shared" si="5"/>
        <v>0</v>
      </c>
      <c r="I24" s="207">
        <f t="shared" si="5"/>
        <v>0</v>
      </c>
      <c r="J24" s="203">
        <f>J23*1.08</f>
        <v>0</v>
      </c>
      <c r="K24" s="204"/>
    </row>
    <row r="25" spans="1:10" ht="7.5" customHeight="1">
      <c r="A25" s="69"/>
      <c r="C25" s="6"/>
      <c r="D25" s="6"/>
      <c r="E25" s="22"/>
      <c r="F25" s="22"/>
      <c r="G25" s="22"/>
      <c r="H25" s="22"/>
      <c r="I25" s="63"/>
      <c r="J25" s="297"/>
    </row>
    <row r="26" spans="1:11" ht="16.5" customHeight="1">
      <c r="A26" s="174">
        <v>19</v>
      </c>
      <c r="B26" s="195" t="s">
        <v>19</v>
      </c>
      <c r="C26" s="196"/>
      <c r="D26" s="219"/>
      <c r="E26" s="197"/>
      <c r="F26" s="197"/>
      <c r="G26" s="197"/>
      <c r="H26" s="197"/>
      <c r="I26" s="294"/>
      <c r="J26" s="197"/>
      <c r="K26" s="286"/>
    </row>
    <row r="27" spans="1:11" ht="16.5" customHeight="1">
      <c r="A27" s="174">
        <v>20</v>
      </c>
      <c r="B27" s="183"/>
      <c r="C27" s="199" t="s">
        <v>131</v>
      </c>
      <c r="D27" s="221"/>
      <c r="E27" s="206"/>
      <c r="F27" s="185"/>
      <c r="G27" s="185"/>
      <c r="H27" s="185"/>
      <c r="I27" s="292"/>
      <c r="J27" s="285">
        <f>SUM(D27:I27)</f>
        <v>0</v>
      </c>
      <c r="K27" s="284"/>
    </row>
    <row r="28" spans="1:11" ht="16.5" customHeight="1">
      <c r="A28" s="174">
        <v>21</v>
      </c>
      <c r="B28" s="183"/>
      <c r="C28" s="199" t="s">
        <v>132</v>
      </c>
      <c r="D28" s="221"/>
      <c r="E28" s="206"/>
      <c r="F28" s="185"/>
      <c r="G28" s="185"/>
      <c r="H28" s="185"/>
      <c r="I28" s="292"/>
      <c r="J28" s="285">
        <f>SUM(D28:I28)</f>
        <v>0</v>
      </c>
      <c r="K28" s="284"/>
    </row>
    <row r="29" spans="1:11" ht="16.5" customHeight="1">
      <c r="A29" s="174">
        <v>22</v>
      </c>
      <c r="B29" s="183"/>
      <c r="C29" s="199" t="s">
        <v>8</v>
      </c>
      <c r="D29" s="221"/>
      <c r="E29" s="206"/>
      <c r="F29" s="185"/>
      <c r="G29" s="185"/>
      <c r="H29" s="185"/>
      <c r="I29" s="292"/>
      <c r="J29" s="285">
        <f>SUM(D29:I29)</f>
        <v>0</v>
      </c>
      <c r="K29" s="288"/>
    </row>
    <row r="30" spans="1:11" ht="16.5" customHeight="1" thickBot="1">
      <c r="A30" s="174">
        <v>23</v>
      </c>
      <c r="B30" s="189"/>
      <c r="C30" s="201" t="s">
        <v>3</v>
      </c>
      <c r="D30" s="191">
        <f aca="true" t="shared" si="6" ref="D30:I30">SUM(D27:D29)</f>
        <v>0</v>
      </c>
      <c r="E30" s="192">
        <f t="shared" si="6"/>
        <v>0</v>
      </c>
      <c r="F30" s="192">
        <f t="shared" si="6"/>
        <v>0</v>
      </c>
      <c r="G30" s="192">
        <f t="shared" si="6"/>
        <v>0</v>
      </c>
      <c r="H30" s="193">
        <f t="shared" si="6"/>
        <v>0</v>
      </c>
      <c r="I30" s="194">
        <f t="shared" si="6"/>
        <v>0</v>
      </c>
      <c r="J30" s="281">
        <f>SUM(J27:J29)</f>
        <v>0</v>
      </c>
      <c r="K30" s="212"/>
    </row>
    <row r="31" spans="1:11" ht="16.5" customHeight="1" thickBot="1">
      <c r="A31" s="174">
        <v>24</v>
      </c>
      <c r="B31" s="174"/>
      <c r="C31" s="202" t="s">
        <v>5</v>
      </c>
      <c r="D31" s="207">
        <f aca="true" t="shared" si="7" ref="D31:I31">D30*1.05</f>
        <v>0</v>
      </c>
      <c r="E31" s="207">
        <f t="shared" si="7"/>
        <v>0</v>
      </c>
      <c r="F31" s="207">
        <f t="shared" si="7"/>
        <v>0</v>
      </c>
      <c r="G31" s="207">
        <f t="shared" si="7"/>
        <v>0</v>
      </c>
      <c r="H31" s="208">
        <f t="shared" si="7"/>
        <v>0</v>
      </c>
      <c r="I31" s="296">
        <f t="shared" si="7"/>
        <v>0</v>
      </c>
      <c r="J31" s="205">
        <f>J30*1.08</f>
        <v>0</v>
      </c>
      <c r="K31" s="204"/>
    </row>
    <row r="32" spans="1:10" ht="7.5" customHeight="1">
      <c r="A32" s="69"/>
      <c r="C32" s="6"/>
      <c r="D32" s="6"/>
      <c r="E32" s="22"/>
      <c r="F32" s="22"/>
      <c r="G32" s="22"/>
      <c r="H32" s="22"/>
      <c r="I32" s="63"/>
      <c r="J32" s="297"/>
    </row>
    <row r="33" spans="1:11" ht="16.5" customHeight="1">
      <c r="A33" s="174">
        <v>25</v>
      </c>
      <c r="B33" s="195" t="s">
        <v>90</v>
      </c>
      <c r="C33" s="196"/>
      <c r="D33" s="219"/>
      <c r="E33" s="197"/>
      <c r="F33" s="197"/>
      <c r="G33" s="197"/>
      <c r="H33" s="197"/>
      <c r="I33" s="294"/>
      <c r="J33" s="197"/>
      <c r="K33" s="286"/>
    </row>
    <row r="34" spans="1:11" ht="16.5" customHeight="1">
      <c r="A34" s="174">
        <v>26</v>
      </c>
      <c r="B34" s="183"/>
      <c r="C34" s="199" t="s">
        <v>87</v>
      </c>
      <c r="D34" s="221"/>
      <c r="E34" s="206"/>
      <c r="F34" s="185"/>
      <c r="G34" s="185"/>
      <c r="H34" s="185"/>
      <c r="I34" s="292"/>
      <c r="J34" s="285">
        <f>SUM(D34:I34)</f>
        <v>0</v>
      </c>
      <c r="K34" s="284"/>
    </row>
    <row r="35" spans="1:11" ht="16.5" customHeight="1">
      <c r="A35" s="174">
        <v>27</v>
      </c>
      <c r="B35" s="183"/>
      <c r="C35" s="199" t="s">
        <v>91</v>
      </c>
      <c r="D35" s="221"/>
      <c r="E35" s="206"/>
      <c r="F35" s="185"/>
      <c r="G35" s="185"/>
      <c r="H35" s="185"/>
      <c r="I35" s="292"/>
      <c r="J35" s="285">
        <f>SUM(D35:I35)</f>
        <v>0</v>
      </c>
      <c r="K35" s="288"/>
    </row>
    <row r="36" spans="1:11" ht="16.5" customHeight="1" thickBot="1">
      <c r="A36" s="174">
        <v>28</v>
      </c>
      <c r="B36" s="189"/>
      <c r="C36" s="201" t="s">
        <v>3</v>
      </c>
      <c r="D36" s="191">
        <f aca="true" t="shared" si="8" ref="D36:J36">SUM(D34:D35)</f>
        <v>0</v>
      </c>
      <c r="E36" s="192">
        <f t="shared" si="8"/>
        <v>0</v>
      </c>
      <c r="F36" s="192">
        <f t="shared" si="8"/>
        <v>0</v>
      </c>
      <c r="G36" s="192">
        <f t="shared" si="8"/>
        <v>0</v>
      </c>
      <c r="H36" s="193">
        <f t="shared" si="8"/>
        <v>0</v>
      </c>
      <c r="I36" s="194">
        <f t="shared" si="8"/>
        <v>0</v>
      </c>
      <c r="J36" s="287">
        <f t="shared" si="8"/>
        <v>0</v>
      </c>
      <c r="K36" s="212"/>
    </row>
    <row r="37" spans="1:11" ht="16.5" customHeight="1" thickBot="1">
      <c r="A37" s="174">
        <v>29</v>
      </c>
      <c r="B37" s="174"/>
      <c r="C37" s="202" t="s">
        <v>5</v>
      </c>
      <c r="D37" s="209">
        <f aca="true" t="shared" si="9" ref="D37:I37">D36*1.05</f>
        <v>0</v>
      </c>
      <c r="E37" s="209">
        <f t="shared" si="9"/>
        <v>0</v>
      </c>
      <c r="F37" s="209">
        <f t="shared" si="9"/>
        <v>0</v>
      </c>
      <c r="G37" s="209">
        <f t="shared" si="9"/>
        <v>0</v>
      </c>
      <c r="H37" s="210">
        <f t="shared" si="9"/>
        <v>0</v>
      </c>
      <c r="I37" s="209">
        <f t="shared" si="9"/>
        <v>0</v>
      </c>
      <c r="J37" s="203">
        <f>J36*1.08</f>
        <v>0</v>
      </c>
      <c r="K37" s="204"/>
    </row>
    <row r="38" spans="1:10" ht="7.5" customHeight="1">
      <c r="A38" s="69"/>
      <c r="C38" s="6"/>
      <c r="D38" s="6"/>
      <c r="E38" s="22"/>
      <c r="F38" s="22"/>
      <c r="G38" s="22"/>
      <c r="H38" s="22"/>
      <c r="I38" s="63"/>
      <c r="J38" s="297"/>
    </row>
    <row r="39" spans="1:11" ht="16.5" customHeight="1" thickBot="1">
      <c r="A39" s="174">
        <v>30</v>
      </c>
      <c r="B39" s="355" t="s">
        <v>4</v>
      </c>
      <c r="C39" s="356"/>
      <c r="D39" s="191">
        <f aca="true" t="shared" si="10" ref="D39:I39">SUM(D10,D16,D23,D30)</f>
        <v>0</v>
      </c>
      <c r="E39" s="192">
        <f t="shared" si="10"/>
        <v>0</v>
      </c>
      <c r="F39" s="192">
        <f t="shared" si="10"/>
        <v>0</v>
      </c>
      <c r="G39" s="192">
        <f t="shared" si="10"/>
        <v>0</v>
      </c>
      <c r="H39" s="193">
        <f t="shared" si="10"/>
        <v>0</v>
      </c>
      <c r="I39" s="194">
        <f t="shared" si="10"/>
        <v>0</v>
      </c>
      <c r="J39" s="289">
        <f>SUM(J10,J16,J23,J30,J36)</f>
        <v>0</v>
      </c>
      <c r="K39" s="212"/>
    </row>
    <row r="40" spans="1:11" ht="16.5" customHeight="1" thickBot="1">
      <c r="A40" s="174">
        <v>31</v>
      </c>
      <c r="B40" s="174"/>
      <c r="C40" s="202" t="s">
        <v>6</v>
      </c>
      <c r="D40" s="211">
        <f aca="true" t="shared" si="11" ref="D40:I40">D39*1.05</f>
        <v>0</v>
      </c>
      <c r="E40" s="211">
        <f t="shared" si="11"/>
        <v>0</v>
      </c>
      <c r="F40" s="211">
        <f t="shared" si="11"/>
        <v>0</v>
      </c>
      <c r="G40" s="211">
        <f t="shared" si="11"/>
        <v>0</v>
      </c>
      <c r="H40" s="213">
        <f t="shared" si="11"/>
        <v>0</v>
      </c>
      <c r="I40" s="209">
        <f t="shared" si="11"/>
        <v>0</v>
      </c>
      <c r="J40" s="203">
        <f>J39*1.08</f>
        <v>0</v>
      </c>
      <c r="K40" s="204"/>
    </row>
    <row r="41" spans="1:11" ht="16.5" customHeight="1">
      <c r="A41" s="103"/>
      <c r="B41" s="103"/>
      <c r="C41" s="103"/>
      <c r="D41" s="104"/>
      <c r="E41" s="104"/>
      <c r="F41" s="104"/>
      <c r="G41" s="104"/>
      <c r="H41" s="104"/>
      <c r="I41" s="104"/>
      <c r="J41" s="104"/>
      <c r="K41" s="103"/>
    </row>
    <row r="42" ht="16.5" customHeight="1"/>
    <row r="43" ht="16.5" customHeight="1"/>
    <row r="44" ht="16.5" customHeight="1"/>
  </sheetData>
  <sheetProtection/>
  <mergeCells count="2">
    <mergeCell ref="B39:C39"/>
    <mergeCell ref="D3:I3"/>
  </mergeCells>
  <printOptions/>
  <pageMargins left="0.4724409448818898" right="0.4724409448818898" top="0.31" bottom="0.2755905511811024" header="0.11811023622047245" footer="0.07874015748031496"/>
  <pageSetup fitToHeight="1" fitToWidth="1" horizontalDpi="600" verticalDpi="600" orientation="landscape" paperSize="9" scale="87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11.59765625" defaultRowHeight="14.25"/>
  <cols>
    <col min="1" max="1" width="3.19921875" style="1" customWidth="1"/>
    <col min="2" max="2" width="2.09765625" style="1" customWidth="1"/>
    <col min="3" max="3" width="2.3984375" style="1" customWidth="1"/>
    <col min="4" max="4" width="40.3984375" style="1" customWidth="1"/>
    <col min="5" max="5" width="8.3984375" style="1" customWidth="1"/>
    <col min="6" max="6" width="30.59765625" style="1" customWidth="1"/>
    <col min="7" max="7" width="5.8984375" style="1" customWidth="1"/>
    <col min="8" max="11" width="11.3984375" style="19" customWidth="1"/>
    <col min="12" max="13" width="11" style="1" customWidth="1"/>
    <col min="14" max="14" width="42" style="1" customWidth="1"/>
    <col min="15" max="15" width="2.8984375" style="1" customWidth="1"/>
    <col min="16" max="16384" width="11.59765625" style="1" customWidth="1"/>
  </cols>
  <sheetData>
    <row r="1" spans="2:14" ht="27" customHeight="1">
      <c r="B1" s="234" t="s">
        <v>149</v>
      </c>
      <c r="C1" s="10"/>
      <c r="H1" s="1"/>
      <c r="I1" s="1"/>
      <c r="J1" s="1"/>
      <c r="K1" s="1"/>
      <c r="N1" s="11"/>
    </row>
    <row r="2" spans="8:14" ht="13.5" customHeight="1" thickBot="1">
      <c r="H2" s="20"/>
      <c r="I2" s="20"/>
      <c r="J2" s="20"/>
      <c r="K2" s="20"/>
      <c r="N2" s="11" t="s">
        <v>111</v>
      </c>
    </row>
    <row r="3" spans="2:14" ht="16.5" customHeight="1">
      <c r="B3" s="371" t="s">
        <v>108</v>
      </c>
      <c r="C3" s="372"/>
      <c r="D3" s="373"/>
      <c r="E3" s="380" t="s">
        <v>109</v>
      </c>
      <c r="F3" s="383" t="s">
        <v>165</v>
      </c>
      <c r="G3" s="384" t="s">
        <v>117</v>
      </c>
      <c r="H3" s="366" t="s">
        <v>110</v>
      </c>
      <c r="I3" s="367"/>
      <c r="J3" s="367"/>
      <c r="K3" s="368"/>
      <c r="L3" s="360" t="s">
        <v>164</v>
      </c>
      <c r="M3" s="360" t="s">
        <v>166</v>
      </c>
      <c r="N3" s="363" t="s">
        <v>2</v>
      </c>
    </row>
    <row r="4" spans="2:14" ht="24.75" customHeight="1">
      <c r="B4" s="374"/>
      <c r="C4" s="375"/>
      <c r="D4" s="376"/>
      <c r="E4" s="381"/>
      <c r="F4" s="361"/>
      <c r="G4" s="385"/>
      <c r="H4" s="138" t="s">
        <v>116</v>
      </c>
      <c r="I4" s="139" t="s">
        <v>115</v>
      </c>
      <c r="J4" s="139" t="s">
        <v>114</v>
      </c>
      <c r="K4" s="140" t="s">
        <v>113</v>
      </c>
      <c r="L4" s="361"/>
      <c r="M4" s="361"/>
      <c r="N4" s="364"/>
    </row>
    <row r="5" spans="2:14" ht="16.5" customHeight="1" thickBot="1">
      <c r="B5" s="377"/>
      <c r="C5" s="378"/>
      <c r="D5" s="379"/>
      <c r="E5" s="382"/>
      <c r="F5" s="362"/>
      <c r="G5" s="386"/>
      <c r="H5" s="258">
        <v>0</v>
      </c>
      <c r="I5" s="258">
        <v>0</v>
      </c>
      <c r="J5" s="258">
        <v>0</v>
      </c>
      <c r="K5" s="258">
        <v>0</v>
      </c>
      <c r="L5" s="362"/>
      <c r="M5" s="362"/>
      <c r="N5" s="365"/>
    </row>
    <row r="6" spans="1:14" ht="16.5" customHeight="1">
      <c r="A6" s="1">
        <v>1</v>
      </c>
      <c r="B6" s="157" t="s">
        <v>95</v>
      </c>
      <c r="C6" s="120"/>
      <c r="D6" s="121"/>
      <c r="E6" s="122"/>
      <c r="F6" s="123"/>
      <c r="G6" s="122"/>
      <c r="H6" s="114"/>
      <c r="I6" s="115"/>
      <c r="J6" s="115"/>
      <c r="K6" s="116"/>
      <c r="L6" s="123"/>
      <c r="M6" s="272"/>
      <c r="N6" s="158"/>
    </row>
    <row r="7" spans="1:14" ht="27" customHeight="1">
      <c r="A7" s="143">
        <v>2</v>
      </c>
      <c r="B7" s="159"/>
      <c r="C7" s="369" t="s">
        <v>112</v>
      </c>
      <c r="D7" s="370"/>
      <c r="E7" s="248"/>
      <c r="F7" s="249"/>
      <c r="G7" s="124"/>
      <c r="H7" s="117"/>
      <c r="I7" s="118"/>
      <c r="J7" s="118"/>
      <c r="K7" s="119"/>
      <c r="L7" s="125"/>
      <c r="M7" s="273"/>
      <c r="N7" s="160"/>
    </row>
    <row r="8" spans="1:14" ht="16.5" customHeight="1">
      <c r="A8" s="1">
        <v>3</v>
      </c>
      <c r="B8" s="159"/>
      <c r="C8" s="126"/>
      <c r="D8" s="127" t="s">
        <v>96</v>
      </c>
      <c r="E8" s="243"/>
      <c r="F8" s="250"/>
      <c r="G8" s="128"/>
      <c r="H8" s="151"/>
      <c r="I8" s="152"/>
      <c r="J8" s="152"/>
      <c r="K8" s="152"/>
      <c r="L8" s="129">
        <f aca="true" t="shared" si="0" ref="L8:L31">H8*$H$5+I8*$I$5+J8*$J$5+K8*$K$5</f>
        <v>0</v>
      </c>
      <c r="M8" s="274"/>
      <c r="N8" s="160"/>
    </row>
    <row r="9" spans="1:14" ht="16.5" customHeight="1">
      <c r="A9" s="1">
        <v>4</v>
      </c>
      <c r="B9" s="159"/>
      <c r="C9" s="130"/>
      <c r="D9" s="127"/>
      <c r="E9" s="243"/>
      <c r="F9" s="250"/>
      <c r="G9" s="128"/>
      <c r="H9" s="151"/>
      <c r="I9" s="152"/>
      <c r="J9" s="152"/>
      <c r="K9" s="152"/>
      <c r="L9" s="129">
        <f t="shared" si="0"/>
        <v>0</v>
      </c>
      <c r="M9" s="274"/>
      <c r="N9" s="160"/>
    </row>
    <row r="10" spans="1:14" ht="16.5" customHeight="1">
      <c r="A10" s="1">
        <v>5</v>
      </c>
      <c r="B10" s="159"/>
      <c r="C10" s="130"/>
      <c r="D10" s="127" t="s">
        <v>97</v>
      </c>
      <c r="E10" s="243"/>
      <c r="F10" s="250"/>
      <c r="G10" s="128"/>
      <c r="H10" s="151"/>
      <c r="I10" s="152"/>
      <c r="J10" s="152"/>
      <c r="K10" s="152"/>
      <c r="L10" s="129">
        <f t="shared" si="0"/>
        <v>0</v>
      </c>
      <c r="M10" s="274"/>
      <c r="N10" s="160"/>
    </row>
    <row r="11" spans="1:14" ht="16.5" customHeight="1">
      <c r="A11" s="1">
        <v>6</v>
      </c>
      <c r="B11" s="159"/>
      <c r="C11" s="130"/>
      <c r="D11" s="156"/>
      <c r="E11" s="244"/>
      <c r="F11" s="251"/>
      <c r="G11" s="144"/>
      <c r="H11" s="259"/>
      <c r="I11" s="260"/>
      <c r="J11" s="260"/>
      <c r="K11" s="260"/>
      <c r="L11" s="145">
        <f t="shared" si="0"/>
        <v>0</v>
      </c>
      <c r="M11" s="275"/>
      <c r="N11" s="161"/>
    </row>
    <row r="12" spans="1:14" ht="16.5" customHeight="1">
      <c r="A12" s="1">
        <v>7</v>
      </c>
      <c r="B12" s="159"/>
      <c r="C12" s="148"/>
      <c r="D12" s="142" t="s">
        <v>3</v>
      </c>
      <c r="E12" s="245"/>
      <c r="F12" s="252"/>
      <c r="G12" s="149"/>
      <c r="H12" s="263">
        <f>SUM(H7:H11)</f>
        <v>0</v>
      </c>
      <c r="I12" s="270">
        <f>SUM(I7:I11)</f>
        <v>0</v>
      </c>
      <c r="J12" s="270">
        <f>SUM(J7:J11)</f>
        <v>0</v>
      </c>
      <c r="K12" s="271">
        <f>SUM(K7:K11)</f>
        <v>0</v>
      </c>
      <c r="L12" s="150">
        <f>SUM(L8:L11)</f>
        <v>0</v>
      </c>
      <c r="M12" s="150">
        <f>SUM(M8:M11)</f>
        <v>0</v>
      </c>
      <c r="N12" s="162"/>
    </row>
    <row r="13" spans="1:14" ht="29.25" customHeight="1">
      <c r="A13" s="143">
        <v>8</v>
      </c>
      <c r="B13" s="159"/>
      <c r="C13" s="369" t="s">
        <v>168</v>
      </c>
      <c r="D13" s="370"/>
      <c r="E13" s="248"/>
      <c r="F13" s="253"/>
      <c r="G13" s="146"/>
      <c r="H13" s="261"/>
      <c r="I13" s="262"/>
      <c r="J13" s="262"/>
      <c r="K13" s="262"/>
      <c r="L13" s="147"/>
      <c r="M13" s="276"/>
      <c r="N13" s="163"/>
    </row>
    <row r="14" spans="1:14" ht="16.5" customHeight="1">
      <c r="A14" s="1">
        <v>9</v>
      </c>
      <c r="B14" s="159"/>
      <c r="C14" s="130"/>
      <c r="D14" s="127" t="s">
        <v>98</v>
      </c>
      <c r="E14" s="243"/>
      <c r="F14" s="250"/>
      <c r="G14" s="128"/>
      <c r="H14" s="151"/>
      <c r="I14" s="152"/>
      <c r="J14" s="152"/>
      <c r="K14" s="152"/>
      <c r="L14" s="129">
        <f t="shared" si="0"/>
        <v>0</v>
      </c>
      <c r="M14" s="274"/>
      <c r="N14" s="160"/>
    </row>
    <row r="15" spans="1:14" ht="16.5" customHeight="1">
      <c r="A15" s="1">
        <v>10</v>
      </c>
      <c r="B15" s="159"/>
      <c r="C15" s="130"/>
      <c r="D15" s="127"/>
      <c r="E15" s="243"/>
      <c r="F15" s="250"/>
      <c r="G15" s="128"/>
      <c r="H15" s="151"/>
      <c r="I15" s="152"/>
      <c r="J15" s="152"/>
      <c r="K15" s="152"/>
      <c r="L15" s="129">
        <f t="shared" si="0"/>
        <v>0</v>
      </c>
      <c r="M15" s="274"/>
      <c r="N15" s="160"/>
    </row>
    <row r="16" spans="1:14" ht="16.5" customHeight="1">
      <c r="A16" s="1">
        <v>11</v>
      </c>
      <c r="B16" s="159"/>
      <c r="C16" s="130"/>
      <c r="D16" s="127" t="s">
        <v>99</v>
      </c>
      <c r="E16" s="243"/>
      <c r="F16" s="250"/>
      <c r="G16" s="128"/>
      <c r="H16" s="151"/>
      <c r="I16" s="152"/>
      <c r="J16" s="152"/>
      <c r="K16" s="152"/>
      <c r="L16" s="129">
        <f t="shared" si="0"/>
        <v>0</v>
      </c>
      <c r="M16" s="274"/>
      <c r="N16" s="160"/>
    </row>
    <row r="17" spans="1:14" ht="16.5" customHeight="1">
      <c r="A17" s="1">
        <v>12</v>
      </c>
      <c r="B17" s="159"/>
      <c r="C17" s="130"/>
      <c r="D17" s="127"/>
      <c r="E17" s="243"/>
      <c r="F17" s="254"/>
      <c r="G17" s="132"/>
      <c r="H17" s="151"/>
      <c r="I17" s="152"/>
      <c r="J17" s="152"/>
      <c r="K17" s="152"/>
      <c r="L17" s="129">
        <f t="shared" si="0"/>
        <v>0</v>
      </c>
      <c r="M17" s="274"/>
      <c r="N17" s="160"/>
    </row>
    <row r="18" spans="1:14" ht="16.5" customHeight="1">
      <c r="A18" s="1">
        <v>13</v>
      </c>
      <c r="B18" s="159"/>
      <c r="C18" s="130"/>
      <c r="D18" s="127" t="s">
        <v>105</v>
      </c>
      <c r="E18" s="243"/>
      <c r="F18" s="254"/>
      <c r="G18" s="132"/>
      <c r="H18" s="151"/>
      <c r="I18" s="152"/>
      <c r="J18" s="152"/>
      <c r="K18" s="152"/>
      <c r="L18" s="129">
        <f t="shared" si="0"/>
        <v>0</v>
      </c>
      <c r="M18" s="274"/>
      <c r="N18" s="160"/>
    </row>
    <row r="19" spans="1:14" ht="16.5" customHeight="1">
      <c r="A19" s="1">
        <v>14</v>
      </c>
      <c r="B19" s="159"/>
      <c r="C19" s="130"/>
      <c r="D19" s="127"/>
      <c r="E19" s="243"/>
      <c r="F19" s="254"/>
      <c r="G19" s="132"/>
      <c r="H19" s="151"/>
      <c r="I19" s="152"/>
      <c r="J19" s="152"/>
      <c r="K19" s="152"/>
      <c r="L19" s="129">
        <f t="shared" si="0"/>
        <v>0</v>
      </c>
      <c r="M19" s="274"/>
      <c r="N19" s="160"/>
    </row>
    <row r="20" spans="1:14" ht="16.5" customHeight="1">
      <c r="A20" s="1">
        <v>23</v>
      </c>
      <c r="B20" s="159"/>
      <c r="C20" s="148"/>
      <c r="D20" s="153" t="s">
        <v>3</v>
      </c>
      <c r="E20" s="246"/>
      <c r="F20" s="255"/>
      <c r="G20" s="154"/>
      <c r="H20" s="263">
        <f>SUM(H13:H19)</f>
        <v>0</v>
      </c>
      <c r="I20" s="270">
        <f>SUM(I13:I19)</f>
        <v>0</v>
      </c>
      <c r="J20" s="270">
        <f>SUM(J13:J19)</f>
        <v>0</v>
      </c>
      <c r="K20" s="271">
        <f>SUM(K13:K19)</f>
        <v>0</v>
      </c>
      <c r="L20" s="155">
        <f>SUM(L13:L19)</f>
        <v>0</v>
      </c>
      <c r="M20" s="155">
        <f>SUM(M13:M19)</f>
        <v>0</v>
      </c>
      <c r="N20" s="164"/>
    </row>
    <row r="21" spans="1:14" ht="16.5" customHeight="1">
      <c r="A21" s="1">
        <v>24</v>
      </c>
      <c r="B21" s="159"/>
      <c r="C21" s="369" t="s">
        <v>169</v>
      </c>
      <c r="D21" s="370"/>
      <c r="E21" s="248"/>
      <c r="F21" s="256"/>
      <c r="G21" s="131"/>
      <c r="H21" s="261"/>
      <c r="I21" s="262"/>
      <c r="J21" s="262"/>
      <c r="K21" s="262"/>
      <c r="L21" s="125"/>
      <c r="M21" s="273"/>
      <c r="N21" s="160"/>
    </row>
    <row r="22" spans="1:14" ht="16.5" customHeight="1">
      <c r="A22" s="1">
        <v>25</v>
      </c>
      <c r="B22" s="159"/>
      <c r="C22" s="130"/>
      <c r="D22" s="127" t="s">
        <v>170</v>
      </c>
      <c r="E22" s="243"/>
      <c r="F22" s="250"/>
      <c r="G22" s="128"/>
      <c r="H22" s="151"/>
      <c r="I22" s="152"/>
      <c r="J22" s="152"/>
      <c r="K22" s="152"/>
      <c r="L22" s="129">
        <f t="shared" si="0"/>
        <v>0</v>
      </c>
      <c r="M22" s="274"/>
      <c r="N22" s="160"/>
    </row>
    <row r="23" spans="1:14" ht="16.5" customHeight="1">
      <c r="A23" s="1">
        <v>26</v>
      </c>
      <c r="B23" s="159"/>
      <c r="C23" s="130"/>
      <c r="D23" s="127"/>
      <c r="E23" s="243"/>
      <c r="F23" s="250"/>
      <c r="G23" s="128"/>
      <c r="H23" s="151"/>
      <c r="I23" s="152"/>
      <c r="J23" s="152"/>
      <c r="K23" s="152"/>
      <c r="L23" s="129">
        <f t="shared" si="0"/>
        <v>0</v>
      </c>
      <c r="M23" s="274"/>
      <c r="N23" s="160"/>
    </row>
    <row r="24" spans="1:14" ht="16.5" customHeight="1">
      <c r="A24" s="1">
        <v>27</v>
      </c>
      <c r="B24" s="159"/>
      <c r="C24" s="130"/>
      <c r="D24" s="127" t="s">
        <v>171</v>
      </c>
      <c r="E24" s="243"/>
      <c r="F24" s="250"/>
      <c r="G24" s="128"/>
      <c r="H24" s="151"/>
      <c r="I24" s="152"/>
      <c r="J24" s="152"/>
      <c r="K24" s="152"/>
      <c r="L24" s="129">
        <f t="shared" si="0"/>
        <v>0</v>
      </c>
      <c r="M24" s="274"/>
      <c r="N24" s="160"/>
    </row>
    <row r="25" spans="1:14" ht="16.5" customHeight="1">
      <c r="A25" s="1">
        <v>34</v>
      </c>
      <c r="B25" s="159"/>
      <c r="C25" s="130"/>
      <c r="D25" s="127"/>
      <c r="E25" s="244"/>
      <c r="F25" s="254"/>
      <c r="G25" s="132"/>
      <c r="H25" s="259"/>
      <c r="I25" s="260"/>
      <c r="J25" s="260"/>
      <c r="K25" s="260"/>
      <c r="L25" s="129">
        <f t="shared" si="0"/>
        <v>0</v>
      </c>
      <c r="M25" s="274"/>
      <c r="N25" s="160"/>
    </row>
    <row r="26" spans="1:14" ht="16.5" customHeight="1">
      <c r="A26" s="1">
        <v>35</v>
      </c>
      <c r="B26" s="165"/>
      <c r="C26" s="148"/>
      <c r="D26" s="153" t="s">
        <v>3</v>
      </c>
      <c r="E26" s="246"/>
      <c r="F26" s="255"/>
      <c r="G26" s="154"/>
      <c r="H26" s="263">
        <f>SUM(H21:H25)</f>
        <v>0</v>
      </c>
      <c r="I26" s="270">
        <f>SUM(I21:I25)</f>
        <v>0</v>
      </c>
      <c r="J26" s="270">
        <f>SUM(J21:J25)</f>
        <v>0</v>
      </c>
      <c r="K26" s="271">
        <f>SUM(K21:K25)</f>
        <v>0</v>
      </c>
      <c r="L26" s="155">
        <f>SUM(L21:L25)</f>
        <v>0</v>
      </c>
      <c r="M26" s="155">
        <f>SUM(M21:M25)</f>
        <v>0</v>
      </c>
      <c r="N26" s="164"/>
    </row>
    <row r="27" spans="1:14" ht="16.5" customHeight="1">
      <c r="A27" s="1">
        <v>36</v>
      </c>
      <c r="B27" s="157" t="s">
        <v>118</v>
      </c>
      <c r="C27" s="120"/>
      <c r="D27" s="121"/>
      <c r="E27" s="247"/>
      <c r="F27" s="123"/>
      <c r="G27" s="122"/>
      <c r="H27" s="268"/>
      <c r="I27" s="269"/>
      <c r="J27" s="269"/>
      <c r="K27" s="269"/>
      <c r="L27" s="123"/>
      <c r="M27" s="272"/>
      <c r="N27" s="158"/>
    </row>
    <row r="28" spans="1:14" ht="16.5" customHeight="1">
      <c r="A28" s="1">
        <v>37</v>
      </c>
      <c r="B28" s="159"/>
      <c r="C28" s="130"/>
      <c r="D28" s="127"/>
      <c r="E28" s="243"/>
      <c r="F28" s="250"/>
      <c r="G28" s="128"/>
      <c r="H28" s="151"/>
      <c r="I28" s="152"/>
      <c r="J28" s="152"/>
      <c r="K28" s="152"/>
      <c r="L28" s="129">
        <f>H28*$H$5+I28*$I$5+J28*$J$5+K28*$K$5</f>
        <v>0</v>
      </c>
      <c r="M28" s="274"/>
      <c r="N28" s="160"/>
    </row>
    <row r="29" spans="1:14" ht="16.5" customHeight="1">
      <c r="A29" s="1">
        <v>38</v>
      </c>
      <c r="B29" s="159"/>
      <c r="C29" s="130"/>
      <c r="D29" s="127"/>
      <c r="E29" s="243"/>
      <c r="F29" s="250"/>
      <c r="G29" s="128"/>
      <c r="H29" s="151"/>
      <c r="I29" s="152"/>
      <c r="J29" s="152"/>
      <c r="K29" s="152"/>
      <c r="L29" s="129">
        <f t="shared" si="0"/>
        <v>0</v>
      </c>
      <c r="M29" s="274"/>
      <c r="N29" s="160"/>
    </row>
    <row r="30" spans="1:14" ht="16.5" customHeight="1">
      <c r="A30" s="1">
        <v>39</v>
      </c>
      <c r="B30" s="159"/>
      <c r="C30" s="130"/>
      <c r="D30" s="127"/>
      <c r="E30" s="243"/>
      <c r="F30" s="250"/>
      <c r="G30" s="128"/>
      <c r="H30" s="151"/>
      <c r="I30" s="152"/>
      <c r="J30" s="152"/>
      <c r="K30" s="152"/>
      <c r="L30" s="129">
        <f t="shared" si="0"/>
        <v>0</v>
      </c>
      <c r="M30" s="274"/>
      <c r="N30" s="160"/>
    </row>
    <row r="31" spans="1:14" ht="17.25" customHeight="1">
      <c r="A31" s="1">
        <v>40</v>
      </c>
      <c r="B31" s="159"/>
      <c r="C31" s="130"/>
      <c r="D31" s="133"/>
      <c r="E31" s="244"/>
      <c r="F31" s="257"/>
      <c r="G31" s="134"/>
      <c r="H31" s="259"/>
      <c r="I31" s="260"/>
      <c r="J31" s="260"/>
      <c r="K31" s="260"/>
      <c r="L31" s="129">
        <f t="shared" si="0"/>
        <v>0</v>
      </c>
      <c r="M31" s="277"/>
      <c r="N31" s="161"/>
    </row>
    <row r="32" spans="1:14" ht="16.5" customHeight="1" thickBot="1">
      <c r="A32" s="1">
        <v>35</v>
      </c>
      <c r="B32" s="159"/>
      <c r="C32" s="130"/>
      <c r="D32" s="141" t="s">
        <v>3</v>
      </c>
      <c r="E32" s="166"/>
      <c r="F32" s="166"/>
      <c r="G32" s="166"/>
      <c r="H32" s="263">
        <f>SUM(H28:H31)</f>
        <v>0</v>
      </c>
      <c r="I32" s="270">
        <f>SUM(I28:I31)</f>
        <v>0</v>
      </c>
      <c r="J32" s="270">
        <f>SUM(J28:J31)</f>
        <v>0</v>
      </c>
      <c r="K32" s="271">
        <f>SUM(K28:K31)</f>
        <v>0</v>
      </c>
      <c r="L32" s="167">
        <f>SUM(L25:L31)</f>
        <v>0</v>
      </c>
      <c r="M32" s="167">
        <f>SUM(M25:M31)</f>
        <v>0</v>
      </c>
      <c r="N32" s="168"/>
    </row>
    <row r="33" spans="1:14" ht="16.5" customHeight="1" thickBot="1">
      <c r="A33" s="1">
        <v>41</v>
      </c>
      <c r="B33" s="169"/>
      <c r="C33" s="170"/>
      <c r="D33" s="171" t="s">
        <v>107</v>
      </c>
      <c r="E33" s="171"/>
      <c r="F33" s="171"/>
      <c r="G33" s="171"/>
      <c r="H33" s="265"/>
      <c r="I33" s="266"/>
      <c r="J33" s="266"/>
      <c r="K33" s="267"/>
      <c r="L33" s="264">
        <f>L12+L20+L26+L32</f>
        <v>0</v>
      </c>
      <c r="M33" s="264">
        <f>M12+M20+M26+M32</f>
        <v>0</v>
      </c>
      <c r="N33" s="172"/>
    </row>
    <row r="34" spans="1:14" ht="16.5" customHeight="1">
      <c r="A34" s="1">
        <v>42</v>
      </c>
      <c r="B34" s="135"/>
      <c r="C34" s="135"/>
      <c r="D34" s="136" t="s">
        <v>106</v>
      </c>
      <c r="E34" s="136"/>
      <c r="F34" s="136"/>
      <c r="G34" s="136"/>
      <c r="H34" s="85"/>
      <c r="I34" s="85"/>
      <c r="J34" s="85"/>
      <c r="K34" s="85"/>
      <c r="L34" s="173">
        <f>L33*1.08</f>
        <v>0</v>
      </c>
      <c r="M34" s="173"/>
      <c r="N34" s="137"/>
    </row>
    <row r="35" spans="8:11" ht="16.5" customHeight="1">
      <c r="H35" s="22"/>
      <c r="I35" s="22"/>
      <c r="J35" s="22"/>
      <c r="K35" s="22"/>
    </row>
    <row r="36" spans="8:11" ht="16.5" customHeight="1">
      <c r="H36" s="22"/>
      <c r="I36" s="22"/>
      <c r="J36" s="22"/>
      <c r="K36" s="22"/>
    </row>
  </sheetData>
  <sheetProtection/>
  <mergeCells count="11">
    <mergeCell ref="C21:D21"/>
    <mergeCell ref="B3:D5"/>
    <mergeCell ref="E3:E5"/>
    <mergeCell ref="F3:F5"/>
    <mergeCell ref="G3:G5"/>
    <mergeCell ref="M3:M5"/>
    <mergeCell ref="L3:L5"/>
    <mergeCell ref="N3:N5"/>
    <mergeCell ref="H3:K3"/>
    <mergeCell ref="C13:D13"/>
    <mergeCell ref="C7:D7"/>
  </mergeCells>
  <dataValidations count="1">
    <dataValidation type="list" allowBlank="1" showInputMessage="1" showErrorMessage="1" sqref="E8:E31">
      <formula1>"パッケージ,オプション,カスタマイズ"</formula1>
    </dataValidation>
  </dataValidations>
  <printOptions/>
  <pageMargins left="0.4724409448818898" right="0.4724409448818898" top="0.31496062992125984" bottom="0.2755905511811024" header="0.11811023622047245" footer="0.07874015748031496"/>
  <pageSetup fitToHeight="1" fitToWidth="1" horizontalDpi="600" verticalDpi="600" orientation="landscape" paperSize="8" scale="98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ilis</dc:creator>
  <cp:keywords/>
  <dc:description/>
  <cp:lastModifiedBy>ilis</cp:lastModifiedBy>
  <cp:lastPrinted>2019-07-04T05:21:15Z</cp:lastPrinted>
  <dcterms:created xsi:type="dcterms:W3CDTF">2005-02-18T11:50:06Z</dcterms:created>
  <dcterms:modified xsi:type="dcterms:W3CDTF">2019-07-04T05:24:21Z</dcterms:modified>
  <cp:category/>
  <cp:version/>
  <cp:contentType/>
  <cp:contentStatus/>
</cp:coreProperties>
</file>